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Budova - Stavební úpravy ..." sheetId="2" r:id="rId2"/>
    <sheet name="VRN - Vedlejší a ostatní ..." sheetId="3" r:id="rId3"/>
    <sheet name="Pokyny pro vyplnění" sheetId="4" r:id="rId4"/>
  </sheets>
  <definedNames>
    <definedName name="_xlnm.Print_Area" localSheetId="0">'Rekapitulace stavby'!$D$4:$AO$33,'Rekapitulace stavby'!$C$39:$AQ$55</definedName>
    <definedName name="_xlnm.Print_Titles" localSheetId="0">'Rekapitulace stavby'!$49:$49</definedName>
    <definedName name="_xlnm._FilterDatabase" localSheetId="1" hidden="1">'Budova - Stavební úpravy ...'!$C$102:$K$926</definedName>
    <definedName name="_xlnm.Print_Area" localSheetId="1">'Budova - Stavební úpravy ...'!$C$4:$J$38,'Budova - Stavební úpravy ...'!$C$44:$J$82,'Budova - Stavební úpravy ...'!$C$88:$K$926</definedName>
    <definedName name="_xlnm.Print_Titles" localSheetId="1">'Budova - Stavební úpravy ...'!$102:$102</definedName>
    <definedName name="_xlnm._FilterDatabase" localSheetId="2" hidden="1">'VRN - Vedlejší a ostatní ...'!$C$84:$K$92</definedName>
    <definedName name="_xlnm.Print_Area" localSheetId="2">'VRN - Vedlejší a ostatní ...'!$C$4:$J$38,'VRN - Vedlejší a ostatní ...'!$C$44:$J$64,'VRN - Vedlejší a ostatní ...'!$C$70:$K$92</definedName>
    <definedName name="_xlnm.Print_Titles" localSheetId="2">'VRN - Vedlejší a ostatní ...'!$84:$84</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3" r="BI91"/>
  <c r="BH91"/>
  <c r="BG91"/>
  <c r="BF91"/>
  <c r="T91"/>
  <c r="R91"/>
  <c r="P91"/>
  <c r="BK91"/>
  <c r="J91"/>
  <c r="BE91"/>
  <c r="BI90"/>
  <c r="BH90"/>
  <c r="BG90"/>
  <c r="BF90"/>
  <c r="T90"/>
  <c r="T89"/>
  <c r="R90"/>
  <c r="R89"/>
  <c r="P90"/>
  <c r="P89"/>
  <c r="BK90"/>
  <c r="BK89"/>
  <c r="J89"/>
  <c r="J90"/>
  <c r="BE90"/>
  <c r="J63"/>
  <c r="BI88"/>
  <c r="F36"/>
  <c i="1" r="BD54"/>
  <c i="3" r="BH88"/>
  <c r="F35"/>
  <c i="1" r="BC54"/>
  <c i="3" r="BG88"/>
  <c r="F34"/>
  <c i="1" r="BB54"/>
  <c i="3" r="BF88"/>
  <c r="J33"/>
  <c i="1" r="AW54"/>
  <c i="3" r="F33"/>
  <c i="1" r="BA54"/>
  <c i="3" r="T88"/>
  <c r="T87"/>
  <c r="T86"/>
  <c r="T85"/>
  <c r="R88"/>
  <c r="R87"/>
  <c r="R86"/>
  <c r="R85"/>
  <c r="P88"/>
  <c r="P87"/>
  <c r="P86"/>
  <c r="P85"/>
  <c i="1" r="AU54"/>
  <c i="3" r="BK88"/>
  <c r="BK87"/>
  <c r="J87"/>
  <c r="BK86"/>
  <c r="J86"/>
  <c r="BK85"/>
  <c r="J85"/>
  <c r="J60"/>
  <c r="J29"/>
  <c i="1" r="AG54"/>
  <c i="3" r="J88"/>
  <c r="BE88"/>
  <c r="J32"/>
  <c i="1" r="AV54"/>
  <c i="3" r="F32"/>
  <c i="1" r="AZ54"/>
  <c i="3" r="J62"/>
  <c r="J61"/>
  <c r="J81"/>
  <c r="F81"/>
  <c r="F79"/>
  <c r="E77"/>
  <c r="J55"/>
  <c r="F55"/>
  <c r="F53"/>
  <c r="E51"/>
  <c r="J38"/>
  <c r="J20"/>
  <c r="E20"/>
  <c r="F82"/>
  <c r="F56"/>
  <c r="J19"/>
  <c r="J14"/>
  <c r="J79"/>
  <c r="J53"/>
  <c r="E7"/>
  <c r="E73"/>
  <c r="E47"/>
  <c i="1" r="AY53"/>
  <c r="AX53"/>
  <c i="2" r="BI925"/>
  <c r="BH925"/>
  <c r="BG925"/>
  <c r="BF925"/>
  <c r="T925"/>
  <c r="R925"/>
  <c r="P925"/>
  <c r="BK925"/>
  <c r="J925"/>
  <c r="BE925"/>
  <c r="BI923"/>
  <c r="BH923"/>
  <c r="BG923"/>
  <c r="BF923"/>
  <c r="T923"/>
  <c r="R923"/>
  <c r="P923"/>
  <c r="BK923"/>
  <c r="J923"/>
  <c r="BE923"/>
  <c r="BI921"/>
  <c r="BH921"/>
  <c r="BG921"/>
  <c r="BF921"/>
  <c r="T921"/>
  <c r="R921"/>
  <c r="P921"/>
  <c r="BK921"/>
  <c r="J921"/>
  <c r="BE921"/>
  <c r="BI919"/>
  <c r="BH919"/>
  <c r="BG919"/>
  <c r="BF919"/>
  <c r="T919"/>
  <c r="R919"/>
  <c r="P919"/>
  <c r="BK919"/>
  <c r="J919"/>
  <c r="BE919"/>
  <c r="BI917"/>
  <c r="BH917"/>
  <c r="BG917"/>
  <c r="BF917"/>
  <c r="T917"/>
  <c r="R917"/>
  <c r="P917"/>
  <c r="BK917"/>
  <c r="J917"/>
  <c r="BE917"/>
  <c r="BI915"/>
  <c r="BH915"/>
  <c r="BG915"/>
  <c r="BF915"/>
  <c r="T915"/>
  <c r="R915"/>
  <c r="P915"/>
  <c r="BK915"/>
  <c r="J915"/>
  <c r="BE915"/>
  <c r="BI913"/>
  <c r="BH913"/>
  <c r="BG913"/>
  <c r="BF913"/>
  <c r="T913"/>
  <c r="T912"/>
  <c r="R913"/>
  <c r="R912"/>
  <c r="P913"/>
  <c r="P912"/>
  <c r="BK913"/>
  <c r="BK912"/>
  <c r="J912"/>
  <c r="J913"/>
  <c r="BE913"/>
  <c r="J81"/>
  <c r="BI910"/>
  <c r="BH910"/>
  <c r="BG910"/>
  <c r="BF910"/>
  <c r="T910"/>
  <c r="T909"/>
  <c r="R910"/>
  <c r="R909"/>
  <c r="P910"/>
  <c r="P909"/>
  <c r="BK910"/>
  <c r="BK909"/>
  <c r="J909"/>
  <c r="J910"/>
  <c r="BE910"/>
  <c r="J80"/>
  <c r="BI904"/>
  <c r="BH904"/>
  <c r="BG904"/>
  <c r="BF904"/>
  <c r="T904"/>
  <c r="R904"/>
  <c r="P904"/>
  <c r="BK904"/>
  <c r="J904"/>
  <c r="BE904"/>
  <c r="BI852"/>
  <c r="BH852"/>
  <c r="BG852"/>
  <c r="BF852"/>
  <c r="T852"/>
  <c r="T851"/>
  <c r="R852"/>
  <c r="R851"/>
  <c r="P852"/>
  <c r="P851"/>
  <c r="BK852"/>
  <c r="BK851"/>
  <c r="J851"/>
  <c r="J852"/>
  <c r="BE852"/>
  <c r="J79"/>
  <c r="BI850"/>
  <c r="BH850"/>
  <c r="BG850"/>
  <c r="BF850"/>
  <c r="T850"/>
  <c r="R850"/>
  <c r="P850"/>
  <c r="BK850"/>
  <c r="J850"/>
  <c r="BE850"/>
  <c r="BI847"/>
  <c r="BH847"/>
  <c r="BG847"/>
  <c r="BF847"/>
  <c r="T847"/>
  <c r="R847"/>
  <c r="P847"/>
  <c r="BK847"/>
  <c r="J847"/>
  <c r="BE847"/>
  <c r="BI845"/>
  <c r="BH845"/>
  <c r="BG845"/>
  <c r="BF845"/>
  <c r="T845"/>
  <c r="R845"/>
  <c r="P845"/>
  <c r="BK845"/>
  <c r="J845"/>
  <c r="BE845"/>
  <c r="BI827"/>
  <c r="BH827"/>
  <c r="BG827"/>
  <c r="BF827"/>
  <c r="T827"/>
  <c r="R827"/>
  <c r="P827"/>
  <c r="BK827"/>
  <c r="J827"/>
  <c r="BE827"/>
  <c r="BI810"/>
  <c r="BH810"/>
  <c r="BG810"/>
  <c r="BF810"/>
  <c r="T810"/>
  <c r="T809"/>
  <c r="R810"/>
  <c r="R809"/>
  <c r="P810"/>
  <c r="P809"/>
  <c r="BK810"/>
  <c r="BK809"/>
  <c r="J809"/>
  <c r="J810"/>
  <c r="BE810"/>
  <c r="J78"/>
  <c r="BI808"/>
  <c r="BH808"/>
  <c r="BG808"/>
  <c r="BF808"/>
  <c r="T808"/>
  <c r="R808"/>
  <c r="P808"/>
  <c r="BK808"/>
  <c r="J808"/>
  <c r="BE808"/>
  <c r="BI807"/>
  <c r="BH807"/>
  <c r="BG807"/>
  <c r="BF807"/>
  <c r="T807"/>
  <c r="R807"/>
  <c r="P807"/>
  <c r="BK807"/>
  <c r="J807"/>
  <c r="BE807"/>
  <c r="BI805"/>
  <c r="BH805"/>
  <c r="BG805"/>
  <c r="BF805"/>
  <c r="T805"/>
  <c r="R805"/>
  <c r="P805"/>
  <c r="BK805"/>
  <c r="J805"/>
  <c r="BE805"/>
  <c r="BI793"/>
  <c r="BH793"/>
  <c r="BG793"/>
  <c r="BF793"/>
  <c r="T793"/>
  <c r="T792"/>
  <c r="R793"/>
  <c r="R792"/>
  <c r="P793"/>
  <c r="P792"/>
  <c r="BK793"/>
  <c r="BK792"/>
  <c r="J792"/>
  <c r="J793"/>
  <c r="BE793"/>
  <c r="J77"/>
  <c r="BI790"/>
  <c r="BH790"/>
  <c r="BG790"/>
  <c r="BF790"/>
  <c r="T790"/>
  <c r="R790"/>
  <c r="P790"/>
  <c r="BK790"/>
  <c r="J790"/>
  <c r="BE790"/>
  <c r="BI788"/>
  <c r="BH788"/>
  <c r="BG788"/>
  <c r="BF788"/>
  <c r="T788"/>
  <c r="R788"/>
  <c r="P788"/>
  <c r="BK788"/>
  <c r="J788"/>
  <c r="BE788"/>
  <c r="BI786"/>
  <c r="BH786"/>
  <c r="BG786"/>
  <c r="BF786"/>
  <c r="T786"/>
  <c r="R786"/>
  <c r="P786"/>
  <c r="BK786"/>
  <c r="J786"/>
  <c r="BE786"/>
  <c r="BI784"/>
  <c r="BH784"/>
  <c r="BG784"/>
  <c r="BF784"/>
  <c r="T784"/>
  <c r="R784"/>
  <c r="P784"/>
  <c r="BK784"/>
  <c r="J784"/>
  <c r="BE784"/>
  <c r="BI782"/>
  <c r="BH782"/>
  <c r="BG782"/>
  <c r="BF782"/>
  <c r="T782"/>
  <c r="R782"/>
  <c r="P782"/>
  <c r="BK782"/>
  <c r="J782"/>
  <c r="BE782"/>
  <c r="BI781"/>
  <c r="BH781"/>
  <c r="BG781"/>
  <c r="BF781"/>
  <c r="T781"/>
  <c r="R781"/>
  <c r="P781"/>
  <c r="BK781"/>
  <c r="J781"/>
  <c r="BE781"/>
  <c r="BI776"/>
  <c r="BH776"/>
  <c r="BG776"/>
  <c r="BF776"/>
  <c r="T776"/>
  <c r="R776"/>
  <c r="P776"/>
  <c r="BK776"/>
  <c r="J776"/>
  <c r="BE776"/>
  <c r="BI762"/>
  <c r="BH762"/>
  <c r="BG762"/>
  <c r="BF762"/>
  <c r="T762"/>
  <c r="R762"/>
  <c r="P762"/>
  <c r="BK762"/>
  <c r="J762"/>
  <c r="BE762"/>
  <c r="BI747"/>
  <c r="BH747"/>
  <c r="BG747"/>
  <c r="BF747"/>
  <c r="T747"/>
  <c r="R747"/>
  <c r="P747"/>
  <c r="BK747"/>
  <c r="J747"/>
  <c r="BE747"/>
  <c r="BI746"/>
  <c r="BH746"/>
  <c r="BG746"/>
  <c r="BF746"/>
  <c r="T746"/>
  <c r="R746"/>
  <c r="P746"/>
  <c r="BK746"/>
  <c r="J746"/>
  <c r="BE746"/>
  <c r="BI744"/>
  <c r="BH744"/>
  <c r="BG744"/>
  <c r="BF744"/>
  <c r="T744"/>
  <c r="R744"/>
  <c r="P744"/>
  <c r="BK744"/>
  <c r="J744"/>
  <c r="BE744"/>
  <c r="BI743"/>
  <c r="BH743"/>
  <c r="BG743"/>
  <c r="BF743"/>
  <c r="T743"/>
  <c r="R743"/>
  <c r="P743"/>
  <c r="BK743"/>
  <c r="J743"/>
  <c r="BE743"/>
  <c r="BI740"/>
  <c r="BH740"/>
  <c r="BG740"/>
  <c r="BF740"/>
  <c r="T740"/>
  <c r="R740"/>
  <c r="P740"/>
  <c r="BK740"/>
  <c r="J740"/>
  <c r="BE740"/>
  <c r="BI739"/>
  <c r="BH739"/>
  <c r="BG739"/>
  <c r="BF739"/>
  <c r="T739"/>
  <c r="R739"/>
  <c r="P739"/>
  <c r="BK739"/>
  <c r="J739"/>
  <c r="BE739"/>
  <c r="BI734"/>
  <c r="BH734"/>
  <c r="BG734"/>
  <c r="BF734"/>
  <c r="T734"/>
  <c r="R734"/>
  <c r="P734"/>
  <c r="BK734"/>
  <c r="J734"/>
  <c r="BE734"/>
  <c r="BI732"/>
  <c r="BH732"/>
  <c r="BG732"/>
  <c r="BF732"/>
  <c r="T732"/>
  <c r="R732"/>
  <c r="P732"/>
  <c r="BK732"/>
  <c r="J732"/>
  <c r="BE732"/>
  <c r="BI726"/>
  <c r="BH726"/>
  <c r="BG726"/>
  <c r="BF726"/>
  <c r="T726"/>
  <c r="R726"/>
  <c r="P726"/>
  <c r="BK726"/>
  <c r="J726"/>
  <c r="BE726"/>
  <c r="BI724"/>
  <c r="BH724"/>
  <c r="BG724"/>
  <c r="BF724"/>
  <c r="T724"/>
  <c r="R724"/>
  <c r="P724"/>
  <c r="BK724"/>
  <c r="J724"/>
  <c r="BE724"/>
  <c r="BI716"/>
  <c r="BH716"/>
  <c r="BG716"/>
  <c r="BF716"/>
  <c r="T716"/>
  <c r="T715"/>
  <c r="R716"/>
  <c r="R715"/>
  <c r="P716"/>
  <c r="P715"/>
  <c r="BK716"/>
  <c r="BK715"/>
  <c r="J715"/>
  <c r="J716"/>
  <c r="BE716"/>
  <c r="J76"/>
  <c r="BI714"/>
  <c r="BH714"/>
  <c r="BG714"/>
  <c r="BF714"/>
  <c r="T714"/>
  <c r="R714"/>
  <c r="P714"/>
  <c r="BK714"/>
  <c r="J714"/>
  <c r="BE714"/>
  <c r="BI713"/>
  <c r="BH713"/>
  <c r="BG713"/>
  <c r="BF713"/>
  <c r="T713"/>
  <c r="R713"/>
  <c r="P713"/>
  <c r="BK713"/>
  <c r="J713"/>
  <c r="BE713"/>
  <c r="BI711"/>
  <c r="BH711"/>
  <c r="BG711"/>
  <c r="BF711"/>
  <c r="T711"/>
  <c r="R711"/>
  <c r="P711"/>
  <c r="BK711"/>
  <c r="J711"/>
  <c r="BE711"/>
  <c r="BI705"/>
  <c r="BH705"/>
  <c r="BG705"/>
  <c r="BF705"/>
  <c r="T705"/>
  <c r="R705"/>
  <c r="P705"/>
  <c r="BK705"/>
  <c r="J705"/>
  <c r="BE705"/>
  <c r="BI702"/>
  <c r="BH702"/>
  <c r="BG702"/>
  <c r="BF702"/>
  <c r="T702"/>
  <c r="T701"/>
  <c r="R702"/>
  <c r="R701"/>
  <c r="P702"/>
  <c r="P701"/>
  <c r="BK702"/>
  <c r="BK701"/>
  <c r="J701"/>
  <c r="J702"/>
  <c r="BE702"/>
  <c r="J75"/>
  <c r="BI699"/>
  <c r="BH699"/>
  <c r="BG699"/>
  <c r="BF699"/>
  <c r="T699"/>
  <c r="R699"/>
  <c r="P699"/>
  <c r="BK699"/>
  <c r="J699"/>
  <c r="BE699"/>
  <c r="BI693"/>
  <c r="BH693"/>
  <c r="BG693"/>
  <c r="BF693"/>
  <c r="T693"/>
  <c r="R693"/>
  <c r="P693"/>
  <c r="BK693"/>
  <c r="J693"/>
  <c r="BE693"/>
  <c r="BI687"/>
  <c r="BH687"/>
  <c r="BG687"/>
  <c r="BF687"/>
  <c r="T687"/>
  <c r="R687"/>
  <c r="P687"/>
  <c r="BK687"/>
  <c r="J687"/>
  <c r="BE687"/>
  <c r="BI685"/>
  <c r="BH685"/>
  <c r="BG685"/>
  <c r="BF685"/>
  <c r="T685"/>
  <c r="R685"/>
  <c r="P685"/>
  <c r="BK685"/>
  <c r="J685"/>
  <c r="BE685"/>
  <c r="BI683"/>
  <c r="BH683"/>
  <c r="BG683"/>
  <c r="BF683"/>
  <c r="T683"/>
  <c r="R683"/>
  <c r="P683"/>
  <c r="BK683"/>
  <c r="J683"/>
  <c r="BE683"/>
  <c r="BI678"/>
  <c r="BH678"/>
  <c r="BG678"/>
  <c r="BF678"/>
  <c r="T678"/>
  <c r="R678"/>
  <c r="P678"/>
  <c r="BK678"/>
  <c r="J678"/>
  <c r="BE678"/>
  <c r="BI668"/>
  <c r="BH668"/>
  <c r="BG668"/>
  <c r="BF668"/>
  <c r="T668"/>
  <c r="R668"/>
  <c r="P668"/>
  <c r="BK668"/>
  <c r="J668"/>
  <c r="BE668"/>
  <c r="BI655"/>
  <c r="BH655"/>
  <c r="BG655"/>
  <c r="BF655"/>
  <c r="T655"/>
  <c r="T654"/>
  <c r="R655"/>
  <c r="R654"/>
  <c r="P655"/>
  <c r="P654"/>
  <c r="BK655"/>
  <c r="BK654"/>
  <c r="J654"/>
  <c r="J655"/>
  <c r="BE655"/>
  <c r="J74"/>
  <c r="BI652"/>
  <c r="BH652"/>
  <c r="BG652"/>
  <c r="BF652"/>
  <c r="T652"/>
  <c r="T651"/>
  <c r="R652"/>
  <c r="R651"/>
  <c r="P652"/>
  <c r="P651"/>
  <c r="BK652"/>
  <c r="BK651"/>
  <c r="J651"/>
  <c r="J652"/>
  <c r="BE652"/>
  <c r="J73"/>
  <c r="BI649"/>
  <c r="BH649"/>
  <c r="BG649"/>
  <c r="BF649"/>
  <c r="T649"/>
  <c r="R649"/>
  <c r="P649"/>
  <c r="BK649"/>
  <c r="J649"/>
  <c r="BE649"/>
  <c r="BI644"/>
  <c r="BH644"/>
  <c r="BG644"/>
  <c r="BF644"/>
  <c r="T644"/>
  <c r="T643"/>
  <c r="R644"/>
  <c r="R643"/>
  <c r="P644"/>
  <c r="P643"/>
  <c r="BK644"/>
  <c r="BK643"/>
  <c r="J643"/>
  <c r="J644"/>
  <c r="BE644"/>
  <c r="J72"/>
  <c r="BI641"/>
  <c r="BH641"/>
  <c r="BG641"/>
  <c r="BF641"/>
  <c r="T641"/>
  <c r="R641"/>
  <c r="P641"/>
  <c r="BK641"/>
  <c r="J641"/>
  <c r="BE641"/>
  <c r="BI639"/>
  <c r="BH639"/>
  <c r="BG639"/>
  <c r="BF639"/>
  <c r="T639"/>
  <c r="R639"/>
  <c r="P639"/>
  <c r="BK639"/>
  <c r="J639"/>
  <c r="BE639"/>
  <c r="BI634"/>
  <c r="BH634"/>
  <c r="BG634"/>
  <c r="BF634"/>
  <c r="T634"/>
  <c r="R634"/>
  <c r="P634"/>
  <c r="BK634"/>
  <c r="J634"/>
  <c r="BE634"/>
  <c r="BI618"/>
  <c r="BH618"/>
  <c r="BG618"/>
  <c r="BF618"/>
  <c r="T618"/>
  <c r="R618"/>
  <c r="P618"/>
  <c r="BK618"/>
  <c r="J618"/>
  <c r="BE618"/>
  <c r="BI614"/>
  <c r="BH614"/>
  <c r="BG614"/>
  <c r="BF614"/>
  <c r="T614"/>
  <c r="R614"/>
  <c r="P614"/>
  <c r="BK614"/>
  <c r="J614"/>
  <c r="BE614"/>
  <c r="BI599"/>
  <c r="BH599"/>
  <c r="BG599"/>
  <c r="BF599"/>
  <c r="T599"/>
  <c r="R599"/>
  <c r="P599"/>
  <c r="BK599"/>
  <c r="J599"/>
  <c r="BE599"/>
  <c r="BI594"/>
  <c r="BH594"/>
  <c r="BG594"/>
  <c r="BF594"/>
  <c r="T594"/>
  <c r="R594"/>
  <c r="P594"/>
  <c r="BK594"/>
  <c r="J594"/>
  <c r="BE594"/>
  <c r="BI591"/>
  <c r="BH591"/>
  <c r="BG591"/>
  <c r="BF591"/>
  <c r="T591"/>
  <c r="R591"/>
  <c r="P591"/>
  <c r="BK591"/>
  <c r="J591"/>
  <c r="BE591"/>
  <c r="BI588"/>
  <c r="BH588"/>
  <c r="BG588"/>
  <c r="BF588"/>
  <c r="T588"/>
  <c r="R588"/>
  <c r="P588"/>
  <c r="BK588"/>
  <c r="J588"/>
  <c r="BE588"/>
  <c r="BI573"/>
  <c r="BH573"/>
  <c r="BG573"/>
  <c r="BF573"/>
  <c r="T573"/>
  <c r="R573"/>
  <c r="P573"/>
  <c r="BK573"/>
  <c r="J573"/>
  <c r="BE573"/>
  <c r="BI570"/>
  <c r="BH570"/>
  <c r="BG570"/>
  <c r="BF570"/>
  <c r="T570"/>
  <c r="R570"/>
  <c r="P570"/>
  <c r="BK570"/>
  <c r="J570"/>
  <c r="BE570"/>
  <c r="BI569"/>
  <c r="BH569"/>
  <c r="BG569"/>
  <c r="BF569"/>
  <c r="T569"/>
  <c r="R569"/>
  <c r="P569"/>
  <c r="BK569"/>
  <c r="J569"/>
  <c r="BE569"/>
  <c r="BI564"/>
  <c r="BH564"/>
  <c r="BG564"/>
  <c r="BF564"/>
  <c r="T564"/>
  <c r="T563"/>
  <c r="R564"/>
  <c r="R563"/>
  <c r="P564"/>
  <c r="P563"/>
  <c r="BK564"/>
  <c r="BK563"/>
  <c r="J563"/>
  <c r="J564"/>
  <c r="BE564"/>
  <c r="J71"/>
  <c r="BI561"/>
  <c r="BH561"/>
  <c r="BG561"/>
  <c r="BF561"/>
  <c r="T561"/>
  <c r="R561"/>
  <c r="P561"/>
  <c r="BK561"/>
  <c r="J561"/>
  <c r="BE561"/>
  <c r="BI559"/>
  <c r="BH559"/>
  <c r="BG559"/>
  <c r="BF559"/>
  <c r="T559"/>
  <c r="R559"/>
  <c r="P559"/>
  <c r="BK559"/>
  <c r="J559"/>
  <c r="BE559"/>
  <c r="BI557"/>
  <c r="BH557"/>
  <c r="BG557"/>
  <c r="BF557"/>
  <c r="T557"/>
  <c r="R557"/>
  <c r="P557"/>
  <c r="BK557"/>
  <c r="J557"/>
  <c r="BE557"/>
  <c r="BI555"/>
  <c r="BH555"/>
  <c r="BG555"/>
  <c r="BF555"/>
  <c r="T555"/>
  <c r="R555"/>
  <c r="P555"/>
  <c r="BK555"/>
  <c r="J555"/>
  <c r="BE555"/>
  <c r="BI553"/>
  <c r="BH553"/>
  <c r="BG553"/>
  <c r="BF553"/>
  <c r="T553"/>
  <c r="T552"/>
  <c r="R553"/>
  <c r="R552"/>
  <c r="P553"/>
  <c r="P552"/>
  <c r="BK553"/>
  <c r="BK552"/>
  <c r="J552"/>
  <c r="J553"/>
  <c r="BE553"/>
  <c r="J70"/>
  <c r="BI550"/>
  <c r="BH550"/>
  <c r="BG550"/>
  <c r="BF550"/>
  <c r="T550"/>
  <c r="R550"/>
  <c r="P550"/>
  <c r="BK550"/>
  <c r="J550"/>
  <c r="BE550"/>
  <c r="BI547"/>
  <c r="BH547"/>
  <c r="BG547"/>
  <c r="BF547"/>
  <c r="T547"/>
  <c r="R547"/>
  <c r="P547"/>
  <c r="BK547"/>
  <c r="J547"/>
  <c r="BE547"/>
  <c r="BI544"/>
  <c r="BH544"/>
  <c r="BG544"/>
  <c r="BF544"/>
  <c r="T544"/>
  <c r="R544"/>
  <c r="P544"/>
  <c r="BK544"/>
  <c r="J544"/>
  <c r="BE544"/>
  <c r="BI535"/>
  <c r="BH535"/>
  <c r="BG535"/>
  <c r="BF535"/>
  <c r="T535"/>
  <c r="R535"/>
  <c r="P535"/>
  <c r="BK535"/>
  <c r="J535"/>
  <c r="BE535"/>
  <c r="BI527"/>
  <c r="BH527"/>
  <c r="BG527"/>
  <c r="BF527"/>
  <c r="T527"/>
  <c r="R527"/>
  <c r="P527"/>
  <c r="BK527"/>
  <c r="J527"/>
  <c r="BE527"/>
  <c r="BI524"/>
  <c r="BH524"/>
  <c r="BG524"/>
  <c r="BF524"/>
  <c r="T524"/>
  <c r="R524"/>
  <c r="P524"/>
  <c r="BK524"/>
  <c r="J524"/>
  <c r="BE524"/>
  <c r="BI522"/>
  <c r="BH522"/>
  <c r="BG522"/>
  <c r="BF522"/>
  <c r="T522"/>
  <c r="R522"/>
  <c r="P522"/>
  <c r="BK522"/>
  <c r="J522"/>
  <c r="BE522"/>
  <c r="BI520"/>
  <c r="BH520"/>
  <c r="BG520"/>
  <c r="BF520"/>
  <c r="T520"/>
  <c r="R520"/>
  <c r="P520"/>
  <c r="BK520"/>
  <c r="J520"/>
  <c r="BE520"/>
  <c r="BI518"/>
  <c r="BH518"/>
  <c r="BG518"/>
  <c r="BF518"/>
  <c r="T518"/>
  <c r="R518"/>
  <c r="P518"/>
  <c r="BK518"/>
  <c r="J518"/>
  <c r="BE518"/>
  <c r="BI512"/>
  <c r="BH512"/>
  <c r="BG512"/>
  <c r="BF512"/>
  <c r="T512"/>
  <c r="R512"/>
  <c r="P512"/>
  <c r="BK512"/>
  <c r="J512"/>
  <c r="BE512"/>
  <c r="BI506"/>
  <c r="BH506"/>
  <c r="BG506"/>
  <c r="BF506"/>
  <c r="T506"/>
  <c r="T505"/>
  <c r="R506"/>
  <c r="R505"/>
  <c r="P506"/>
  <c r="P505"/>
  <c r="BK506"/>
  <c r="BK505"/>
  <c r="J505"/>
  <c r="J506"/>
  <c r="BE506"/>
  <c r="J69"/>
  <c r="BI503"/>
  <c r="BH503"/>
  <c r="BG503"/>
  <c r="BF503"/>
  <c r="T503"/>
  <c r="R503"/>
  <c r="P503"/>
  <c r="BK503"/>
  <c r="J503"/>
  <c r="BE503"/>
  <c r="BI500"/>
  <c r="BH500"/>
  <c r="BG500"/>
  <c r="BF500"/>
  <c r="T500"/>
  <c r="R500"/>
  <c r="P500"/>
  <c r="BK500"/>
  <c r="J500"/>
  <c r="BE500"/>
  <c r="BI495"/>
  <c r="BH495"/>
  <c r="BG495"/>
  <c r="BF495"/>
  <c r="T495"/>
  <c r="R495"/>
  <c r="P495"/>
  <c r="BK495"/>
  <c r="J495"/>
  <c r="BE495"/>
  <c r="BI490"/>
  <c r="BH490"/>
  <c r="BG490"/>
  <c r="BF490"/>
  <c r="T490"/>
  <c r="R490"/>
  <c r="P490"/>
  <c r="BK490"/>
  <c r="J490"/>
  <c r="BE490"/>
  <c r="BI485"/>
  <c r="BH485"/>
  <c r="BG485"/>
  <c r="BF485"/>
  <c r="T485"/>
  <c r="R485"/>
  <c r="P485"/>
  <c r="BK485"/>
  <c r="J485"/>
  <c r="BE485"/>
  <c r="BI480"/>
  <c r="BH480"/>
  <c r="BG480"/>
  <c r="BF480"/>
  <c r="T480"/>
  <c r="R480"/>
  <c r="P480"/>
  <c r="BK480"/>
  <c r="J480"/>
  <c r="BE480"/>
  <c r="BI474"/>
  <c r="BH474"/>
  <c r="BG474"/>
  <c r="BF474"/>
  <c r="T474"/>
  <c r="R474"/>
  <c r="P474"/>
  <c r="BK474"/>
  <c r="J474"/>
  <c r="BE474"/>
  <c r="BI470"/>
  <c r="BH470"/>
  <c r="BG470"/>
  <c r="BF470"/>
  <c r="T470"/>
  <c r="R470"/>
  <c r="P470"/>
  <c r="BK470"/>
  <c r="J470"/>
  <c r="BE470"/>
  <c r="BI464"/>
  <c r="BH464"/>
  <c r="BG464"/>
  <c r="BF464"/>
  <c r="T464"/>
  <c r="R464"/>
  <c r="P464"/>
  <c r="BK464"/>
  <c r="J464"/>
  <c r="BE464"/>
  <c r="BI445"/>
  <c r="BH445"/>
  <c r="BG445"/>
  <c r="BF445"/>
  <c r="T445"/>
  <c r="R445"/>
  <c r="P445"/>
  <c r="BK445"/>
  <c r="J445"/>
  <c r="BE445"/>
  <c r="BI427"/>
  <c r="BH427"/>
  <c r="BG427"/>
  <c r="BF427"/>
  <c r="T427"/>
  <c r="R427"/>
  <c r="P427"/>
  <c r="BK427"/>
  <c r="J427"/>
  <c r="BE427"/>
  <c r="BI410"/>
  <c r="BH410"/>
  <c r="BG410"/>
  <c r="BF410"/>
  <c r="T410"/>
  <c r="T409"/>
  <c r="T408"/>
  <c r="R410"/>
  <c r="R409"/>
  <c r="R408"/>
  <c r="P410"/>
  <c r="P409"/>
  <c r="P408"/>
  <c r="BK410"/>
  <c r="BK409"/>
  <c r="J409"/>
  <c r="BK408"/>
  <c r="J408"/>
  <c r="J410"/>
  <c r="BE410"/>
  <c r="J68"/>
  <c r="J67"/>
  <c r="BI406"/>
  <c r="BH406"/>
  <c r="BG406"/>
  <c r="BF406"/>
  <c r="T406"/>
  <c r="T405"/>
  <c r="R406"/>
  <c r="R405"/>
  <c r="P406"/>
  <c r="P405"/>
  <c r="BK406"/>
  <c r="BK405"/>
  <c r="J405"/>
  <c r="J406"/>
  <c r="BE406"/>
  <c r="J66"/>
  <c r="BI403"/>
  <c r="BH403"/>
  <c r="BG403"/>
  <c r="BF403"/>
  <c r="T403"/>
  <c r="R403"/>
  <c r="P403"/>
  <c r="BK403"/>
  <c r="J403"/>
  <c r="BE403"/>
  <c r="BI401"/>
  <c r="BH401"/>
  <c r="BG401"/>
  <c r="BF401"/>
  <c r="T401"/>
  <c r="R401"/>
  <c r="P401"/>
  <c r="BK401"/>
  <c r="J401"/>
  <c r="BE401"/>
  <c r="BI400"/>
  <c r="BH400"/>
  <c r="BG400"/>
  <c r="BF400"/>
  <c r="T400"/>
  <c r="R400"/>
  <c r="P400"/>
  <c r="BK400"/>
  <c r="J400"/>
  <c r="BE400"/>
  <c r="BI399"/>
  <c r="BH399"/>
  <c r="BG399"/>
  <c r="BF399"/>
  <c r="T399"/>
  <c r="T398"/>
  <c r="R399"/>
  <c r="R398"/>
  <c r="P399"/>
  <c r="P398"/>
  <c r="BK399"/>
  <c r="BK398"/>
  <c r="J398"/>
  <c r="J399"/>
  <c r="BE399"/>
  <c r="J65"/>
  <c r="BI390"/>
  <c r="BH390"/>
  <c r="BG390"/>
  <c r="BF390"/>
  <c r="T390"/>
  <c r="R390"/>
  <c r="P390"/>
  <c r="BK390"/>
  <c r="J390"/>
  <c r="BE390"/>
  <c r="BI375"/>
  <c r="BH375"/>
  <c r="BG375"/>
  <c r="BF375"/>
  <c r="T375"/>
  <c r="R375"/>
  <c r="P375"/>
  <c r="BK375"/>
  <c r="J375"/>
  <c r="BE375"/>
  <c r="BI362"/>
  <c r="BH362"/>
  <c r="BG362"/>
  <c r="BF362"/>
  <c r="T362"/>
  <c r="R362"/>
  <c r="P362"/>
  <c r="BK362"/>
  <c r="J362"/>
  <c r="BE362"/>
  <c r="BI360"/>
  <c r="BH360"/>
  <c r="BG360"/>
  <c r="BF360"/>
  <c r="T360"/>
  <c r="R360"/>
  <c r="P360"/>
  <c r="BK360"/>
  <c r="J360"/>
  <c r="BE360"/>
  <c r="BI358"/>
  <c r="BH358"/>
  <c r="BG358"/>
  <c r="BF358"/>
  <c r="T358"/>
  <c r="R358"/>
  <c r="P358"/>
  <c r="BK358"/>
  <c r="J358"/>
  <c r="BE358"/>
  <c r="BI356"/>
  <c r="BH356"/>
  <c r="BG356"/>
  <c r="BF356"/>
  <c r="T356"/>
  <c r="R356"/>
  <c r="P356"/>
  <c r="BK356"/>
  <c r="J356"/>
  <c r="BE356"/>
  <c r="BI351"/>
  <c r="BH351"/>
  <c r="BG351"/>
  <c r="BF351"/>
  <c r="T351"/>
  <c r="R351"/>
  <c r="P351"/>
  <c r="BK351"/>
  <c r="J351"/>
  <c r="BE351"/>
  <c r="BI349"/>
  <c r="BH349"/>
  <c r="BG349"/>
  <c r="BF349"/>
  <c r="T349"/>
  <c r="R349"/>
  <c r="P349"/>
  <c r="BK349"/>
  <c r="J349"/>
  <c r="BE349"/>
  <c r="BI347"/>
  <c r="BH347"/>
  <c r="BG347"/>
  <c r="BF347"/>
  <c r="T347"/>
  <c r="R347"/>
  <c r="P347"/>
  <c r="BK347"/>
  <c r="J347"/>
  <c r="BE347"/>
  <c r="BI345"/>
  <c r="BH345"/>
  <c r="BG345"/>
  <c r="BF345"/>
  <c r="T345"/>
  <c r="R345"/>
  <c r="P345"/>
  <c r="BK345"/>
  <c r="J345"/>
  <c r="BE345"/>
  <c r="BI341"/>
  <c r="BH341"/>
  <c r="BG341"/>
  <c r="BF341"/>
  <c r="T341"/>
  <c r="R341"/>
  <c r="P341"/>
  <c r="BK341"/>
  <c r="J341"/>
  <c r="BE341"/>
  <c r="BI337"/>
  <c r="BH337"/>
  <c r="BG337"/>
  <c r="BF337"/>
  <c r="T337"/>
  <c r="R337"/>
  <c r="P337"/>
  <c r="BK337"/>
  <c r="J337"/>
  <c r="BE337"/>
  <c r="BI335"/>
  <c r="BH335"/>
  <c r="BG335"/>
  <c r="BF335"/>
  <c r="T335"/>
  <c r="R335"/>
  <c r="P335"/>
  <c r="BK335"/>
  <c r="J335"/>
  <c r="BE335"/>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1"/>
  <c r="BH321"/>
  <c r="BG321"/>
  <c r="BF321"/>
  <c r="T321"/>
  <c r="R321"/>
  <c r="P321"/>
  <c r="BK321"/>
  <c r="J321"/>
  <c r="BE321"/>
  <c r="BI319"/>
  <c r="BH319"/>
  <c r="BG319"/>
  <c r="BF319"/>
  <c r="T319"/>
  <c r="R319"/>
  <c r="P319"/>
  <c r="BK319"/>
  <c r="J319"/>
  <c r="BE319"/>
  <c r="BI315"/>
  <c r="BH315"/>
  <c r="BG315"/>
  <c r="BF315"/>
  <c r="T315"/>
  <c r="R315"/>
  <c r="P315"/>
  <c r="BK315"/>
  <c r="J315"/>
  <c r="BE315"/>
  <c r="BI309"/>
  <c r="BH309"/>
  <c r="BG309"/>
  <c r="BF309"/>
  <c r="T309"/>
  <c r="T308"/>
  <c r="R309"/>
  <c r="R308"/>
  <c r="P309"/>
  <c r="P308"/>
  <c r="BK309"/>
  <c r="BK308"/>
  <c r="J308"/>
  <c r="J309"/>
  <c r="BE309"/>
  <c r="J64"/>
  <c r="BI306"/>
  <c r="BH306"/>
  <c r="BG306"/>
  <c r="BF306"/>
  <c r="T306"/>
  <c r="R306"/>
  <c r="P306"/>
  <c r="BK306"/>
  <c r="J306"/>
  <c r="BE306"/>
  <c r="BI303"/>
  <c r="BH303"/>
  <c r="BG303"/>
  <c r="BF303"/>
  <c r="T303"/>
  <c r="R303"/>
  <c r="P303"/>
  <c r="BK303"/>
  <c r="J303"/>
  <c r="BE303"/>
  <c r="BI299"/>
  <c r="BH299"/>
  <c r="BG299"/>
  <c r="BF299"/>
  <c r="T299"/>
  <c r="R299"/>
  <c r="P299"/>
  <c r="BK299"/>
  <c r="J299"/>
  <c r="BE299"/>
  <c r="BI297"/>
  <c r="BH297"/>
  <c r="BG297"/>
  <c r="BF297"/>
  <c r="T297"/>
  <c r="R297"/>
  <c r="P297"/>
  <c r="BK297"/>
  <c r="J297"/>
  <c r="BE297"/>
  <c r="BI291"/>
  <c r="BH291"/>
  <c r="BG291"/>
  <c r="BF291"/>
  <c r="T291"/>
  <c r="R291"/>
  <c r="P291"/>
  <c r="BK291"/>
  <c r="J291"/>
  <c r="BE291"/>
  <c r="BI280"/>
  <c r="BH280"/>
  <c r="BG280"/>
  <c r="BF280"/>
  <c r="T280"/>
  <c r="R280"/>
  <c r="P280"/>
  <c r="BK280"/>
  <c r="J280"/>
  <c r="BE280"/>
  <c r="BI278"/>
  <c r="BH278"/>
  <c r="BG278"/>
  <c r="BF278"/>
  <c r="T278"/>
  <c r="R278"/>
  <c r="P278"/>
  <c r="BK278"/>
  <c r="J278"/>
  <c r="BE278"/>
  <c r="BI273"/>
  <c r="BH273"/>
  <c r="BG273"/>
  <c r="BF273"/>
  <c r="T273"/>
  <c r="R273"/>
  <c r="P273"/>
  <c r="BK273"/>
  <c r="J273"/>
  <c r="BE273"/>
  <c r="BI257"/>
  <c r="BH257"/>
  <c r="BG257"/>
  <c r="BF257"/>
  <c r="T257"/>
  <c r="R257"/>
  <c r="P257"/>
  <c r="BK257"/>
  <c r="J257"/>
  <c r="BE257"/>
  <c r="BI254"/>
  <c r="BH254"/>
  <c r="BG254"/>
  <c r="BF254"/>
  <c r="T254"/>
  <c r="R254"/>
  <c r="P254"/>
  <c r="BK254"/>
  <c r="J254"/>
  <c r="BE254"/>
  <c r="BI238"/>
  <c r="BH238"/>
  <c r="BG238"/>
  <c r="BF238"/>
  <c r="T238"/>
  <c r="R238"/>
  <c r="P238"/>
  <c r="BK238"/>
  <c r="J238"/>
  <c r="BE238"/>
  <c r="BI224"/>
  <c r="BH224"/>
  <c r="BG224"/>
  <c r="BF224"/>
  <c r="T224"/>
  <c r="R224"/>
  <c r="P224"/>
  <c r="BK224"/>
  <c r="J224"/>
  <c r="BE224"/>
  <c r="BI185"/>
  <c r="BH185"/>
  <c r="BG185"/>
  <c r="BF185"/>
  <c r="T185"/>
  <c r="R185"/>
  <c r="P185"/>
  <c r="BK185"/>
  <c r="J185"/>
  <c r="BE185"/>
  <c r="BI182"/>
  <c r="BH182"/>
  <c r="BG182"/>
  <c r="BF182"/>
  <c r="T182"/>
  <c r="R182"/>
  <c r="P182"/>
  <c r="BK182"/>
  <c r="J182"/>
  <c r="BE182"/>
  <c r="BI143"/>
  <c r="BH143"/>
  <c r="BG143"/>
  <c r="BF143"/>
  <c r="T143"/>
  <c r="T142"/>
  <c r="R143"/>
  <c r="R142"/>
  <c r="P143"/>
  <c r="P142"/>
  <c r="BK143"/>
  <c r="BK142"/>
  <c r="J142"/>
  <c r="J143"/>
  <c r="BE143"/>
  <c r="J63"/>
  <c r="BI139"/>
  <c r="BH139"/>
  <c r="BG139"/>
  <c r="BF139"/>
  <c r="T139"/>
  <c r="R139"/>
  <c r="P139"/>
  <c r="BK139"/>
  <c r="J139"/>
  <c r="BE139"/>
  <c r="BI137"/>
  <c r="BH137"/>
  <c r="BG137"/>
  <c r="BF137"/>
  <c r="T137"/>
  <c r="R137"/>
  <c r="P137"/>
  <c r="BK137"/>
  <c r="J137"/>
  <c r="BE137"/>
  <c r="BI127"/>
  <c r="BH127"/>
  <c r="BG127"/>
  <c r="BF127"/>
  <c r="T127"/>
  <c r="R127"/>
  <c r="P127"/>
  <c r="BK127"/>
  <c r="J127"/>
  <c r="BE127"/>
  <c r="BI122"/>
  <c r="BH122"/>
  <c r="BG122"/>
  <c r="BF122"/>
  <c r="T122"/>
  <c r="R122"/>
  <c r="P122"/>
  <c r="BK122"/>
  <c r="J122"/>
  <c r="BE122"/>
  <c r="BI113"/>
  <c r="BH113"/>
  <c r="BG113"/>
  <c r="BF113"/>
  <c r="T113"/>
  <c r="R113"/>
  <c r="P113"/>
  <c r="BK113"/>
  <c r="J113"/>
  <c r="BE113"/>
  <c r="BI110"/>
  <c r="BH110"/>
  <c r="BG110"/>
  <c r="BF110"/>
  <c r="T110"/>
  <c r="R110"/>
  <c r="P110"/>
  <c r="BK110"/>
  <c r="J110"/>
  <c r="BE110"/>
  <c r="BI108"/>
  <c r="BH108"/>
  <c r="BG108"/>
  <c r="BF108"/>
  <c r="T108"/>
  <c r="R108"/>
  <c r="P108"/>
  <c r="BK108"/>
  <c r="J108"/>
  <c r="BE108"/>
  <c r="BI106"/>
  <c r="F36"/>
  <c i="1" r="BD53"/>
  <c i="2" r="BH106"/>
  <c r="F35"/>
  <c i="1" r="BC53"/>
  <c i="2" r="BG106"/>
  <c r="F34"/>
  <c i="1" r="BB53"/>
  <c i="2" r="BF106"/>
  <c r="J33"/>
  <c i="1" r="AW53"/>
  <c i="2" r="F33"/>
  <c i="1" r="BA53"/>
  <c i="2" r="T106"/>
  <c r="T105"/>
  <c r="T104"/>
  <c r="T103"/>
  <c r="R106"/>
  <c r="R105"/>
  <c r="R104"/>
  <c r="R103"/>
  <c r="P106"/>
  <c r="P105"/>
  <c r="P104"/>
  <c r="P103"/>
  <c i="1" r="AU53"/>
  <c i="2" r="BK106"/>
  <c r="BK105"/>
  <c r="J105"/>
  <c r="BK104"/>
  <c r="J104"/>
  <c r="BK103"/>
  <c r="J103"/>
  <c r="J60"/>
  <c r="J29"/>
  <c i="1" r="AG53"/>
  <c i="2" r="J106"/>
  <c r="BE106"/>
  <c r="J32"/>
  <c i="1" r="AV53"/>
  <c i="2" r="F32"/>
  <c i="1" r="AZ53"/>
  <c i="2" r="J62"/>
  <c r="J61"/>
  <c r="J99"/>
  <c r="F99"/>
  <c r="F97"/>
  <c r="E95"/>
  <c r="J55"/>
  <c r="F55"/>
  <c r="F53"/>
  <c r="E51"/>
  <c r="J38"/>
  <c r="J20"/>
  <c r="E20"/>
  <c r="F100"/>
  <c r="F56"/>
  <c r="J19"/>
  <c r="J14"/>
  <c r="J97"/>
  <c r="J53"/>
  <c r="E7"/>
  <c r="E91"/>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<sst xmlns="http://schemas.openxmlformats.org/spreadsheetml/2006/main">
  <si>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</si>
  <si>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</si>
  <si>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</si>
  <si>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</si>
  <si>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</si>
  <si>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</si>
  <si>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</si>
  <si>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{d2b7b188-0b0b-4255-8910-bcc4d5430eaf}</t>
  </si>
  <si>
    <t>0,01</t>
  </si>
  <si>
    <t>21</t>
  </si>
  <si>
    <t>15</t>
  </si>
  <si>
    <t>REKAPITULACE STAVBY</t>
  </si>
  <si>
    <t xml:space="preserve">v ---  níže se nacházejí doplnkové a pomocné údaje k sestavám  --- v</t>
  </si>
  <si>
    <t>Návod na vyplnění</t>
  </si>
  <si>
    <t>0,001</t>
  </si>
  <si>
    <t>Kód:</t>
  </si>
  <si>
    <t>2019-36Kasarna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</si>
  <si>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</si>
  <si>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</si>
  <si>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Stavebni upravy a změna v užívání čp. 428 ul. Čs. armády, Nové Město nad Metují</t>
  </si>
  <si>
    <t>KSO:</t>
  </si>
  <si>
    <t/>
  </si>
  <si>
    <t>CC-CZ:</t>
  </si>
  <si>
    <t>Místo:</t>
  </si>
  <si>
    <t>Nové Město nad Metují</t>
  </si>
  <si>
    <t>Datum:</t>
  </si>
  <si>
    <t>8. 12. 2019</t>
  </si>
  <si>
    <t>Zadavatel:</t>
  </si>
  <si>
    <t>IČ:</t>
  </si>
  <si>
    <t>48623727</t>
  </si>
  <si>
    <t>SPŠ, OŠ, ZŠ, Nové Město nad Metují</t>
  </si>
  <si>
    <t>DIČ:</t>
  </si>
  <si>
    <t>CZ48623727</t>
  </si>
  <si>
    <t>Uchazeč:</t>
  </si>
  <si>
    <t>Vyplň údaj</t>
  </si>
  <si>
    <t>Projektant:</t>
  </si>
  <si>
    <t>10503609</t>
  </si>
  <si>
    <t>J.Vondřejc, PROJEKTOVÉ ATELIÉRY</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</si>
  <si>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</si>
  <si>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</si>
  <si>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</si>
  <si>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</si>
  <si>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</si>
  <si>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</si>
  <si>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</si>
  <si>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</si>
  <si>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</si>
  <si>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</si>
  <si>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</si>
  <si>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</si>
  <si>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</si>
  <si>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</si>
  <si>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</si>
  <si>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</si>
  <si>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</si>
  <si>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</si>
  <si>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</si>
  <si>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</si>
  <si>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</si>
  <si>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</si>
  <si>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</si>
  <si>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</si>
  <si>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</si>
  <si>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</si>
  <si>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</si>
  <si>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</si>
  <si>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</si>
  <si>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</si>
  <si>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</si>
  <si>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</si>
  <si>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</si>
  <si>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</si>
  <si>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</si>
  <si>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</si>
  <si>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</si>
  <si>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</si>
  <si>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</si>
  <si>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</si>
  <si>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2019-36kasarnačp.428</t>
  </si>
  <si>
    <t>Stavební úpravy a změna v užívání čp. 428, ul. Čs. armády, Nové Město nad Metují</t>
  </si>
  <si>
    <t>STA</t>
  </si>
  <si>
    <t>1</t>
  </si>
  <si>
    <t>{316b0113-b7f2-414d-9c31-85412bee6665}</t>
  </si>
  <si>
    <t>2</t>
  </si>
  <si>
    <t>/</t>
  </si>
  <si>
    <t>Budova</t>
  </si>
  <si>
    <t>Stavební úpravy a změna v užívání čp. 428 ul. Čs. armády, Nové Město nad Metují</t>
  </si>
  <si>
    <t>Soupis</t>
  </si>
  <si>
    <t>{e6183876-2df9-4ff0-acf6-98523c419ba7}</t>
  </si>
  <si>
    <t>VRN</t>
  </si>
  <si>
    <t>Vedlejší a ostatní náklady</t>
  </si>
  <si>
    <t>{d43f255c-f638-4033-ac57-e0c4099f1719}</t>
  </si>
  <si>
    <t>1) Krycí list soupisu</t>
  </si>
  <si>
    <t>2) Rekapitulace</t>
  </si>
  <si>
    <t>3) Soupis prací</t>
  </si>
  <si>
    <t>Zpět na list:</t>
  </si>
  <si>
    <t>Rekapitulace stavby</t>
  </si>
  <si>
    <t>KRYCÍ LIST SOUPISU</t>
  </si>
  <si>
    <t>Objekt:</t>
  </si>
  <si>
    <t>2019-36kasarnačp.428 - Stavební úpravy a změna v užívání čp. 428, ul. Čs. armády, Nové Město nad Metují</t>
  </si>
  <si>
    <t>Soupis:</t>
  </si>
  <si>
    <t>Budova - Stavební úpravy a změna v užívání čp. 428 ul. Čs. armády, Nové Město nad Metují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</si>
  <si>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</si>
  <si>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</si>
  <si>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</si>
  <si>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</si>
  <si>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</si>
  <si>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</si>
  <si>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</si>
  <si>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</si>
  <si>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</si>
  <si>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</si>
  <si>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</si>
  <si>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</si>
  <si>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</si>
  <si>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</si>
  <si>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</si>
  <si>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</si>
  <si>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726 - Zdravotechnika - předstěnové instalace</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</si>
  <si>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</si>
  <si>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</si>
  <si>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</si>
  <si>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</si>
  <si>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</si>
  <si>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</si>
  <si>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784 - Dokončovací práce - malby a tapety</t>
  </si>
  <si>
    <t xml:space="preserve">    791 - Zařízení velkokuchyní</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</si>
  <si>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</si>
  <si>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</si>
  <si>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</si>
  <si>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</si>
  <si>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</si>
  <si>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</si>
  <si>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</si>
  <si>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</si>
  <si>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</si>
  <si>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</si>
  <si>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</si>
  <si>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</si>
  <si>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</si>
  <si>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</si>
  <si>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</si>
  <si>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</si>
  <si>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</si>
  <si>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</si>
  <si>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</si>
  <si>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</si>
  <si>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84</t>
  </si>
  <si>
    <t>K</t>
  </si>
  <si>
    <t>310236241</t>
  </si>
  <si>
    <t xml:space="preserve">Zazdívka otvorů ve zdivu nadzákladovém cihlami pálenými  plochy přes 0,0225 m2 do 0,09 m2, ve zdi tl. do 300 mm</t>
  </si>
  <si>
    <t>kus</t>
  </si>
  <si>
    <t>CS ÚRS 2018 01</t>
  </si>
  <si>
    <t>4</t>
  </si>
  <si>
    <t>-729388711</t>
  </si>
  <si>
    <t>VV</t>
  </si>
  <si>
    <t xml:space="preserve">2              "napojení ZT m.č. 007, suterén"</t>
  </si>
  <si>
    <t>85</t>
  </si>
  <si>
    <t>310237271</t>
  </si>
  <si>
    <t xml:space="preserve">Zazdívka otvorů ve zdivu nadzákladovém cihlami pálenými  plochy přes 0,09 m2 do 0,25 m2, ve zdi tl. přes 600 do 750 mm</t>
  </si>
  <si>
    <t>-2076769347</t>
  </si>
  <si>
    <t>42</t>
  </si>
  <si>
    <t>317944323</t>
  </si>
  <si>
    <t xml:space="preserve">Válcované nosníky dodatečně osazované do připravených otvorů  bez zazdění hlav č. 14 až 22</t>
  </si>
  <si>
    <t>t</t>
  </si>
  <si>
    <t>1644421858</t>
  </si>
  <si>
    <t>PSC</t>
  </si>
  <si>
    <t xml:space="preserve">Poznámka k souboru cen:_x000d_
1. V cenách jsou zahrnuty náklady na dodávku a montáž válcovaných nosníků. 2. Ceny jsou určeny pouze pro ocenění konstrukce překladů nad otvory. </t>
  </si>
  <si>
    <t xml:space="preserve">14,4*3*0,001*1,1         "mezi m.č. 109 a 113, přízemí"</t>
  </si>
  <si>
    <t>45</t>
  </si>
  <si>
    <t>342272225</t>
  </si>
  <si>
    <t>Příčky z pórobetonových tvárnic hladkých na tenké maltové lože objemová hmotnost do 500 kg/m3, tloušťka příčky 100 mm</t>
  </si>
  <si>
    <t>m2</t>
  </si>
  <si>
    <t>-869759673</t>
  </si>
  <si>
    <t xml:space="preserve">(0,9+1,1)*3-0,7*2                                              "m.č.006, suterén"</t>
  </si>
  <si>
    <t xml:space="preserve">(0,9+1,2+3,85+2,2)*3-0,7*2*2                       "m.č.011 - 011b, suterén"</t>
  </si>
  <si>
    <t xml:space="preserve">(0,9+2+2,5+0,6+1,9*3)*3-0,7*2*3                "m.č.013 - 013c, suterén"</t>
  </si>
  <si>
    <t xml:space="preserve">1,8*3                                                                       "m.č.015, suterén"</t>
  </si>
  <si>
    <t xml:space="preserve">(2,8+1,1*2)*3-0,7*2                                          "m.č.022 - 022b, suterén"</t>
  </si>
  <si>
    <t xml:space="preserve">2,7*3,4-1,45*2                                                    "m.č.109 - 112 - zazdívka, přízemí"</t>
  </si>
  <si>
    <t xml:space="preserve">2,7*3,4-1,45*2                                                    "m.č.111 - 111a, přízemí"</t>
  </si>
  <si>
    <t>Součet</t>
  </si>
  <si>
    <t>99</t>
  </si>
  <si>
    <t>342272245</t>
  </si>
  <si>
    <t>Příčky z pórobetonových tvárnic hladkých na tenké maltové lože objemová hmotnost do 500 kg/m3, tloušťka příčky 150 mm</t>
  </si>
  <si>
    <t>-115197546</t>
  </si>
  <si>
    <t xml:space="preserve">2*2,2                      "m.č.109 - příčka, přízemí"</t>
  </si>
  <si>
    <t xml:space="preserve">2*2,1*2                 "m.č.109-zazdění dveří nachodbu, přízemí"</t>
  </si>
  <si>
    <t xml:space="preserve">3,1*2,2                  "m.č.113, přízemí"</t>
  </si>
  <si>
    <t>123</t>
  </si>
  <si>
    <t>342291121</t>
  </si>
  <si>
    <t xml:space="preserve">Ukotvení příček  plochými kotvami, do konstrukce cihelné</t>
  </si>
  <si>
    <t>m</t>
  </si>
  <si>
    <t>-2088215322</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</si>
  <si>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</si>
  <si>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 xml:space="preserve">2*3                     "m.č.006"</t>
  </si>
  <si>
    <t xml:space="preserve">8*3                     "m.č.011 - 013c"</t>
  </si>
  <si>
    <t xml:space="preserve">4*3                     "m.č.022 - 022a"</t>
  </si>
  <si>
    <t>Mezisoučet</t>
  </si>
  <si>
    <t xml:space="preserve">2*3               "m.č.011a"</t>
  </si>
  <si>
    <t xml:space="preserve">2+2*3               "m.č.013"</t>
  </si>
  <si>
    <t>43</t>
  </si>
  <si>
    <t>346244381</t>
  </si>
  <si>
    <t xml:space="preserve">Plentování ocelových válcovaných nosníků jednostranné cihlami  na maltu, výška stojiny do 200 mm</t>
  </si>
  <si>
    <t>524729198</t>
  </si>
  <si>
    <t xml:space="preserve">0,15*3*2                   "mezi m.č.109 a 113, přízemí"</t>
  </si>
  <si>
    <t>44</t>
  </si>
  <si>
    <t>346481112</t>
  </si>
  <si>
    <t xml:space="preserve">Zaplentování rýh, potrubí, válcovaných nosníků, výklenků nebo nik  jakéhokoliv tvaru, na maltu ve stěnách nebo před stěnami keramickým a funkčně podobným pletivem</t>
  </si>
  <si>
    <t>-72162322</t>
  </si>
  <si>
    <t xml:space="preserve">Poznámka k souboru cen:_x000d_
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 </t>
  </si>
  <si>
    <t>6</t>
  </si>
  <si>
    <t>Úpravy povrchů, podlahy a osazování výplní</t>
  </si>
  <si>
    <t>87</t>
  </si>
  <si>
    <t>611315421</t>
  </si>
  <si>
    <t>Oprava vápenné omítky vnitřních ploch štukové dvouvrstvé, tloušťky do 20 mm a tloušťky štuku do 3 mm stropů, v rozsahu opravované plochy do 10%</t>
  </si>
  <si>
    <t>-1988882291</t>
  </si>
  <si>
    <t xml:space="preserve">Poznámka k souboru cen:_x000d_
1. Pro ocenění opravy omítek plochy do 4 m2 se použijí ceny souboru cen 61. 31-52.. Vápenná omítka jednotlivých malých ploch. </t>
  </si>
  <si>
    <t xml:space="preserve">14,9               "m.č.002"</t>
  </si>
  <si>
    <t xml:space="preserve">1,3               "m.č.002a"</t>
  </si>
  <si>
    <t xml:space="preserve">3,2            "m.č.005"</t>
  </si>
  <si>
    <t xml:space="preserve">26,45            "m.č.007"</t>
  </si>
  <si>
    <t xml:space="preserve">12,4            "m.č.008"</t>
  </si>
  <si>
    <t xml:space="preserve">8,16            "m.č.008a"</t>
  </si>
  <si>
    <t xml:space="preserve">10,5            "m.č.010"</t>
  </si>
  <si>
    <t xml:space="preserve">18,5            "m.č.011"</t>
  </si>
  <si>
    <t xml:space="preserve">2,5                  "m.č.012"</t>
  </si>
  <si>
    <t xml:space="preserve">0,8                  "m.č.012a"</t>
  </si>
  <si>
    <t xml:space="preserve">30,27                  "m.č.013"</t>
  </si>
  <si>
    <t xml:space="preserve">29,80                  "m.č.014"</t>
  </si>
  <si>
    <t xml:space="preserve">20,0                  "m.č.015"</t>
  </si>
  <si>
    <t xml:space="preserve">55,2                  "m.č.016"</t>
  </si>
  <si>
    <t xml:space="preserve">11,25                  "m.č.022"</t>
  </si>
  <si>
    <t xml:space="preserve">1,12                  "m.č.022a"</t>
  </si>
  <si>
    <t xml:space="preserve">2,48                  "m.č.023"</t>
  </si>
  <si>
    <t xml:space="preserve">1,46                  "m.č.023a"</t>
  </si>
  <si>
    <t xml:space="preserve">2,8                  "m.č.023b"</t>
  </si>
  <si>
    <t xml:space="preserve">4,13                  "m.č.037"</t>
  </si>
  <si>
    <t>Mezisoučet - suteren</t>
  </si>
  <si>
    <t xml:space="preserve">26,1                "m.č.101"</t>
  </si>
  <si>
    <t xml:space="preserve">26,45                "m.č.105"</t>
  </si>
  <si>
    <t xml:space="preserve">38,75                "m.č.106"</t>
  </si>
  <si>
    <t xml:space="preserve">21,5                "m.č.107"</t>
  </si>
  <si>
    <t xml:space="preserve">12,62                "m.č.108"</t>
  </si>
  <si>
    <t xml:space="preserve">102,25                "m.č.109"</t>
  </si>
  <si>
    <t xml:space="preserve">52,38                "m.č.110"</t>
  </si>
  <si>
    <t xml:space="preserve">11,34                "m.č.111a"</t>
  </si>
  <si>
    <t xml:space="preserve">14,7                "m.č.112"</t>
  </si>
  <si>
    <t xml:space="preserve">139,4                "m.č.113"</t>
  </si>
  <si>
    <t>Mezisoučet přízemí</t>
  </si>
  <si>
    <t xml:space="preserve">26,5                 "m.č. 201"</t>
  </si>
  <si>
    <t xml:space="preserve">5,45                  "m.č. 202"</t>
  </si>
  <si>
    <t xml:space="preserve">0,99                  "m.č. 202a"</t>
  </si>
  <si>
    <t>Mezisoučet I. patro</t>
  </si>
  <si>
    <t>120</t>
  </si>
  <si>
    <t>612135101</t>
  </si>
  <si>
    <t xml:space="preserve">Hrubá výplň rýh maltou  jakékoli šířky rýhy ve stěnách</t>
  </si>
  <si>
    <t>1956984415</t>
  </si>
  <si>
    <t xml:space="preserve">Poznámka k souboru cen:_x000d_
1. V cenách nejsou započteny náklady na omítku rýh, tyto se ocení příšlušnými cenami tohoto katalogu. </t>
  </si>
  <si>
    <t>73,9*0,07+25,3*0,1+14*0,2</t>
  </si>
  <si>
    <t>86</t>
  </si>
  <si>
    <t>612315421</t>
  </si>
  <si>
    <t>Oprava vápenné omítky vnitřních ploch štukové dvouvrstvé, tloušťky do 20 mm a tloušťky štuku do 3 mm stěn, v rozsahu opravované plochy do 10%</t>
  </si>
  <si>
    <t>-1638727590</t>
  </si>
  <si>
    <t xml:space="preserve">(1+1,5)*2*1,5               "m.č.002"</t>
  </si>
  <si>
    <t xml:space="preserve">(1+1,3)*2*1,5               "m.č.002a"</t>
  </si>
  <si>
    <t xml:space="preserve">(1,5+2,0)*2*1,5            "m.č.005"</t>
  </si>
  <si>
    <t xml:space="preserve">(6,15+4,3)*2*3,0            "m.č.007"</t>
  </si>
  <si>
    <t xml:space="preserve">(3,65+3,4)*2*1,2            "m.č.008"</t>
  </si>
  <si>
    <t xml:space="preserve">(2,4+3,4)*2*1,2            "m.č.008a"</t>
  </si>
  <si>
    <t xml:space="preserve">(3,75+2,8)*2*1,2            "m.č.010"</t>
  </si>
  <si>
    <t xml:space="preserve">(6,15+3,85)*2*1,2            "m.č.011"</t>
  </si>
  <si>
    <t xml:space="preserve">(2,5+1,0)*2*1,2                  "m.č.012"</t>
  </si>
  <si>
    <t xml:space="preserve">(0,9+1,0)*2*1,2                  "m.č.012a"</t>
  </si>
  <si>
    <t xml:space="preserve">(6,15+4,35)*2*1,2                  "m.č.013"</t>
  </si>
  <si>
    <t xml:space="preserve">(6,15+4,80)*2*1,2                  "m.č.014"</t>
  </si>
  <si>
    <t xml:space="preserve">(6,15+3,25)*2*1,2                  "m.č.015"</t>
  </si>
  <si>
    <t xml:space="preserve">(28,15+7,35)*2*1,5                  "m.č.016"</t>
  </si>
  <si>
    <t xml:space="preserve">(3,15+3,95)*2*1,2                  "m.č.022"</t>
  </si>
  <si>
    <t xml:space="preserve">(1,4+0,8)*2*1,2                  "m.č.022a"</t>
  </si>
  <si>
    <t xml:space="preserve">(2,45+1,1)*2*1,2                  "m.č.023"</t>
  </si>
  <si>
    <t xml:space="preserve">(1,85+0,9)*2*1,2                  "m.č.023a"</t>
  </si>
  <si>
    <t xml:space="preserve">(1,85+1,45)*2*1,2                  "m.č.023b"</t>
  </si>
  <si>
    <t xml:space="preserve">(2,7+1,4)*2*1,5                  "m.č.037"</t>
  </si>
  <si>
    <t xml:space="preserve">(4,2+8,55)*2*3,4                "m.č.101"</t>
  </si>
  <si>
    <t xml:space="preserve">(4,3+6,15)*2*1,6                "m.č.105"</t>
  </si>
  <si>
    <t xml:space="preserve">(6,3+6,15)*2*1,6                "m.č.106"</t>
  </si>
  <si>
    <t xml:space="preserve">(3,5+6,15)*2*1,6                "m.č.107"</t>
  </si>
  <si>
    <t xml:space="preserve">(2,9+5,05)*2*1,6                "m.č.108"</t>
  </si>
  <si>
    <t xml:space="preserve">(19,15+6,15)*2*1,6                "m.č.109"</t>
  </si>
  <si>
    <t xml:space="preserve">(19,5+2,7)*2*3,4                "m.č.110"</t>
  </si>
  <si>
    <t xml:space="preserve">(4,2+2,7)*2*3,4                "m.č.111a"</t>
  </si>
  <si>
    <t xml:space="preserve">(5,75+2,6)*2*1,6                "m.č.112"</t>
  </si>
  <si>
    <t xml:space="preserve">(27,65+6,15)*2*3,4                "m.č.113"</t>
  </si>
  <si>
    <t xml:space="preserve">(6,55+4,4)*2*3,4                  "m.č. 201"</t>
  </si>
  <si>
    <t xml:space="preserve">(3,0+2,3)*2*1,9                  "m.č. 202"</t>
  </si>
  <si>
    <t xml:space="preserve">(0,9+1,2)*2*1,9                  "m.č. 202a"</t>
  </si>
  <si>
    <t>146</t>
  </si>
  <si>
    <t>612321141</t>
  </si>
  <si>
    <t xml:space="preserve">Omítka vápenocementová vnitřních ploch  nanášená ručně dvouvrstvá, tloušťky jádrové omítky do 10 mm a tloušťky štuku do 3 mm štuková svislých konstrukcí stěn</t>
  </si>
  <si>
    <t>-1499620210</t>
  </si>
  <si>
    <t xml:space="preserve">(1,3+1)*2*3                    "m.č.006, 012a"</t>
  </si>
  <si>
    <t xml:space="preserve">3,4*3*2                           "m.č.008, 008a"</t>
  </si>
  <si>
    <t xml:space="preserve">(2,1+3,85+0,9+1,2)*2*3-0,7*2*2*2       "m.č.011 - 011b"</t>
  </si>
  <si>
    <t xml:space="preserve">(2,33+0,9+1+0,9+3,4)*2*3-0,7*2*2*3    "m.č.0,13-013c"</t>
  </si>
  <si>
    <t xml:space="preserve">1,8*2*3                                                             "m.č.0,15"</t>
  </si>
  <si>
    <t xml:space="preserve">(2,8+1,1*2)*2*3-0,7*2*2*2                      "m.č.022-022b"</t>
  </si>
  <si>
    <t xml:space="preserve">Mezisoučet  suteren</t>
  </si>
  <si>
    <t xml:space="preserve">(2+0,15)*2*2 +1,1*2,2*2                           "m.č.109"</t>
  </si>
  <si>
    <t xml:space="preserve">2,7*3*2-1,45*2*2                                        "m.č.111,111a"</t>
  </si>
  <si>
    <t xml:space="preserve">1,1*2,2*2                                                         "m.č.112"</t>
  </si>
  <si>
    <t xml:space="preserve">(2+0,15+2)*3+6,15*2*3-0,9*2*2             "m.č.113, 113a"</t>
  </si>
  <si>
    <t xml:space="preserve">Mezisoučet  přízemí</t>
  </si>
  <si>
    <t>36</t>
  </si>
  <si>
    <t>612331121</t>
  </si>
  <si>
    <t xml:space="preserve">Omítka cementová vnitřních ploch  nanášená ručně jednovrstvá, tloušťky do 10 mm hladká svislých konstrukcí stěn</t>
  </si>
  <si>
    <t>-12520087</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</si>
  <si>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</si>
  <si>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 xml:space="preserve">(1+3)*1,5                "m.č.007"</t>
  </si>
  <si>
    <t xml:space="preserve">(6,15+3,4)*2*2      "m.č.008, 008a"</t>
  </si>
  <si>
    <t xml:space="preserve">(2,8+3,75)*2*2      "m.č. 010"</t>
  </si>
  <si>
    <t xml:space="preserve">(6,15+2+4,8)*2      "m.č. 014"</t>
  </si>
  <si>
    <t xml:space="preserve">(3,25+6,15)*2*2    "m.č 015"</t>
  </si>
  <si>
    <t xml:space="preserve">(2,4+4,95+23+0,7+6+3,6)*2*1,5   "m.č.016"</t>
  </si>
  <si>
    <t xml:space="preserve">(2,7+2*0,3)*1,5      "m.č.037"</t>
  </si>
  <si>
    <t xml:space="preserve">(1,1+0,9)*2              "m.č.006"</t>
  </si>
  <si>
    <t>Mezisoučet suterén - pod obklady</t>
  </si>
  <si>
    <t xml:space="preserve">(6,15+3,5)*2*2       "m.č.107"</t>
  </si>
  <si>
    <t>Mezisoučet přízemí - pod obklady</t>
  </si>
  <si>
    <t xml:space="preserve">2,25*1,5                   "m.č.201"</t>
  </si>
  <si>
    <t>Mezisoučet I.patro - pod obklady</t>
  </si>
  <si>
    <t>136</t>
  </si>
  <si>
    <t>617331121</t>
  </si>
  <si>
    <t xml:space="preserve">Omítka cementová vnitřních ploch  nanášená ručně jednovrstvá, tloušťky do 10 mm hladká uzavřených nebo omezených prostor světlíků nebo výtahových šachet</t>
  </si>
  <si>
    <t>1861802958</t>
  </si>
  <si>
    <t xml:space="preserve">1,5*0,6+(1,5+0,6)*2*0,3          "m.č. 1101,výklenek elektro" </t>
  </si>
  <si>
    <t>56</t>
  </si>
  <si>
    <t>619995001</t>
  </si>
  <si>
    <t xml:space="preserve">Začištění omítek (s dodáním hmot)  kolem oken, dveří, podlah, obkladů apod.</t>
  </si>
  <si>
    <t>-98873668</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</si>
  <si>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</si>
  <si>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 xml:space="preserve">1+3+2*1,5                                    "m.č.007"</t>
  </si>
  <si>
    <t xml:space="preserve">(6,15+3,4)*2                                 "m.č.008, 008a"</t>
  </si>
  <si>
    <t xml:space="preserve">(2,8+3,75)*2                                "m.č. 010"</t>
  </si>
  <si>
    <t xml:space="preserve">6,15+2+4,8                                    "m.č. 014"</t>
  </si>
  <si>
    <t xml:space="preserve">(3,25+6,15)*2                               "m.č 015"</t>
  </si>
  <si>
    <t xml:space="preserve">(2,4+4,95+23+0,7+6+3,6)*2    "m.č.016"</t>
  </si>
  <si>
    <t xml:space="preserve">2,7+2*0,3                                      "m.č.037"</t>
  </si>
  <si>
    <t xml:space="preserve">3*2                                                  "m.č.006"</t>
  </si>
  <si>
    <t>Mezisoučet suterén - okolo obkladů</t>
  </si>
  <si>
    <t xml:space="preserve">(6,15+3,5)*2                               "m.č.107"</t>
  </si>
  <si>
    <t>Mezisoučet přízemí - okolo obkladů</t>
  </si>
  <si>
    <t xml:space="preserve">2,25+2*1,5                   "m.č.201"</t>
  </si>
  <si>
    <t>Mezisoučet I.patro - okolo obkladů</t>
  </si>
  <si>
    <t>106</t>
  </si>
  <si>
    <t>631311116</t>
  </si>
  <si>
    <t xml:space="preserve">Mazanina z betonu  prostého bez zvýšených nároků na prostředí tl. přes 50 do 80 mm tř. C 25/30</t>
  </si>
  <si>
    <t>m3</t>
  </si>
  <si>
    <t>-1176987103</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</si>
  <si>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</si>
  <si>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 xml:space="preserve">2*8*0,08          "m.č.011a - 013c"</t>
  </si>
  <si>
    <t xml:space="preserve">13*6,15*0,08          "m.č.109"</t>
  </si>
  <si>
    <t>121</t>
  </si>
  <si>
    <t>631312141</t>
  </si>
  <si>
    <t xml:space="preserve">Doplnění dosavadních mazanin prostým betonem  s dodáním hmot, bez potěru, plochy jednotlivě rýh v dosavadních mazaninách</t>
  </si>
  <si>
    <t>1313752155</t>
  </si>
  <si>
    <t xml:space="preserve">0,15*0,25*3+0,2*0,2*42,5+0,25*0,3*5      "výplň rýh - ZT"</t>
  </si>
  <si>
    <t>46</t>
  </si>
  <si>
    <t>642942111</t>
  </si>
  <si>
    <t xml:space="preserve">Osazování zárubní nebo rámů kovových dveřních  lisovaných nebo z úhelníků bez dveřních křídel, na cementovou maltu, plochy otvoru do 2,5 m2</t>
  </si>
  <si>
    <t>-1965062959</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</si>
  <si>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</si>
  <si>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 xml:space="preserve">1                      "m.č.006, suterén"</t>
  </si>
  <si>
    <t xml:space="preserve">2                      "m.č.011 - 011b, suterén"</t>
  </si>
  <si>
    <t xml:space="preserve">3                      "m.č.013 - 013c, suterén"</t>
  </si>
  <si>
    <t xml:space="preserve">2                     "m.č. 022a, suterén"</t>
  </si>
  <si>
    <t xml:space="preserve">1                     "m.č. 109 - 112, přízemí"</t>
  </si>
  <si>
    <t xml:space="preserve">1                     "m.č. 113 - 113a, přízemí"</t>
  </si>
  <si>
    <t>48</t>
  </si>
  <si>
    <t>M</t>
  </si>
  <si>
    <t>55331348</t>
  </si>
  <si>
    <t>zárubeň ocelová pro porobeton 100 700 L/P</t>
  </si>
  <si>
    <t>8</t>
  </si>
  <si>
    <t>1234665591</t>
  </si>
  <si>
    <t xml:space="preserve">1                           "m.č.006, suterén"</t>
  </si>
  <si>
    <t xml:space="preserve">2                           "m.č.011 - 011b, suterén"</t>
  </si>
  <si>
    <t xml:space="preserve">2                           "m.č.013a - 013c, suterén"</t>
  </si>
  <si>
    <t xml:space="preserve">2                           "m.č.022-022b, suterén"</t>
  </si>
  <si>
    <t>122</t>
  </si>
  <si>
    <t>55331350</t>
  </si>
  <si>
    <t>zárubeň ocelová pro porobeton 100 800 L/P</t>
  </si>
  <si>
    <t>-1467267104</t>
  </si>
  <si>
    <t xml:space="preserve">1                       "m.č. 013 -013a"</t>
  </si>
  <si>
    <t>100</t>
  </si>
  <si>
    <t>55331352</t>
  </si>
  <si>
    <t>zárubeň ocelová pro porobeton 100 900 L/P</t>
  </si>
  <si>
    <t>-1019050396</t>
  </si>
  <si>
    <t>49</t>
  </si>
  <si>
    <t>642942221</t>
  </si>
  <si>
    <t xml:space="preserve">Osazování zárubní nebo rámů kovových dveřních  lisovaných nebo z úhelníků bez dveřních křídel, na cementovou maltu, plochy otvoru přes 2,5 do 4,5 m2</t>
  </si>
  <si>
    <t>-1384508112</t>
  </si>
  <si>
    <t xml:space="preserve">1                             "m.č. 111-111a, přízemí"</t>
  </si>
  <si>
    <t>50</t>
  </si>
  <si>
    <t>55331357</t>
  </si>
  <si>
    <t>zárubeň ocelová pro porobeton 100 1450 dvoukřídlá</t>
  </si>
  <si>
    <t>16072474</t>
  </si>
  <si>
    <t>9</t>
  </si>
  <si>
    <t>Ostatní konstrukce a práce, bourání</t>
  </si>
  <si>
    <t>20</t>
  </si>
  <si>
    <t>952901111</t>
  </si>
  <si>
    <t xml:space="preserve">Vyčištění budov nebo objektů před předáním do užívání  budov bytové nebo občanské výstavby, světlé výšky podlaží do 4 m</t>
  </si>
  <si>
    <t>-220770235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</si>
  <si>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</si>
  <si>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 xml:space="preserve">28,9*10,8+12,9*4,95+5,2*4,95                    "suterén"</t>
  </si>
  <si>
    <t xml:space="preserve">66*10,8+12,6*4,8*2+14,8*6,2*14,8           "přízemí"</t>
  </si>
  <si>
    <t xml:space="preserve">28,9*10,8+12,6*4,95                                       "i.patro"</t>
  </si>
  <si>
    <t>103</t>
  </si>
  <si>
    <t>965042141</t>
  </si>
  <si>
    <t>Bourání mazanin betonových nebo z litého asfaltu tl. do 100 mm, plochy přes 4 m2</t>
  </si>
  <si>
    <t>1058431503</t>
  </si>
  <si>
    <t xml:space="preserve">2*8*0,1          "m.č.011a - 013c"</t>
  </si>
  <si>
    <t xml:space="preserve">13*6,15*0,1          "m.č.109"</t>
  </si>
  <si>
    <t>5</t>
  </si>
  <si>
    <t>968072455</t>
  </si>
  <si>
    <t xml:space="preserve">Vybourání kovových rámů oken s křídly, dveřních zárubní, vrat, stěn, ostění nebo obkladů  dveřních zárubní, plochy do 2 m2</t>
  </si>
  <si>
    <t>1314495617</t>
  </si>
  <si>
    <t xml:space="preserve">1                    "mezi m.č.002 a 022a, suterén"</t>
  </si>
  <si>
    <t>127</t>
  </si>
  <si>
    <t>971033131</t>
  </si>
  <si>
    <t xml:space="preserve">Vybourání otvorů ve zdivu základovém nebo nadzákladovém z cihel, tvárnic, příčkovek  z cihel pálených na maltu vápennou nebo vápenocementovou průměru profilu do 60 mm, tl. do 150 mm</t>
  </si>
  <si>
    <t>1247394439</t>
  </si>
  <si>
    <t xml:space="preserve">2               "m.č.006, elektro"</t>
  </si>
  <si>
    <t xml:space="preserve">2               "m.č.110, elektro"</t>
  </si>
  <si>
    <t xml:space="preserve">2               "m.č.109, elektro"</t>
  </si>
  <si>
    <t xml:space="preserve">4               "m.č.201, ZT"</t>
  </si>
  <si>
    <t>128</t>
  </si>
  <si>
    <t>971033161</t>
  </si>
  <si>
    <t xml:space="preserve">Vybourání otvorů ve zdivu základovém nebo nadzákladovém z cihel, tvárnic, příčkovek  z cihel pálených na maltu vápennou nebo vápenocementovou průměru profilu do 60 mm, tl. do 600 mm</t>
  </si>
  <si>
    <t>-33885821</t>
  </si>
  <si>
    <t xml:space="preserve">3        "m.č.104, 110, elektro"</t>
  </si>
  <si>
    <t>129</t>
  </si>
  <si>
    <t>971033171</t>
  </si>
  <si>
    <t xml:space="preserve">Vybourání otvorů ve zdivu základovém nebo nadzákladovém z cihel, tvárnic, příčkovek  z cihel pálených na maltu vápennou nebo vápenocementovou průměru profilu do 60 mm, tl. do 750 mm</t>
  </si>
  <si>
    <t>-1814175405</t>
  </si>
  <si>
    <t xml:space="preserve">3            "m.č. 016, elektro"</t>
  </si>
  <si>
    <t>130</t>
  </si>
  <si>
    <t>971033261</t>
  </si>
  <si>
    <t xml:space="preserve">Vybourání otvorů ve zdivu základovém nebo nadzákladovém z cihel, tvárnic, příčkovek  z cihel pálených na maltu vápennou nebo vápenocementovou plochy do 0,0225 m2, tl. do 600 mm</t>
  </si>
  <si>
    <t>1609032775</t>
  </si>
  <si>
    <t xml:space="preserve">8        "m.č.104, 110, elektro, ZT"</t>
  </si>
  <si>
    <t>82</t>
  </si>
  <si>
    <t>971033341</t>
  </si>
  <si>
    <t xml:space="preserve">Vybourání otvorů ve zdivu základovém nebo nadzákladovém z cihel, tvárnic, příčkovek  z cihel pálených na maltu vápennou nebo vápenocementovou plochy do 0,09 m2, tl. do 300 mm</t>
  </si>
  <si>
    <t>149126622</t>
  </si>
  <si>
    <t>83</t>
  </si>
  <si>
    <t>971033371</t>
  </si>
  <si>
    <t xml:space="preserve">Vybourání otvorů ve zdivu základovém nebo nadzákladovém z cihel, tvárnic, příčkovek  z cihel pálených na maltu vápennou nebo vápenocementovou plochy do 0,09 m2, tl. do 750 mm</t>
  </si>
  <si>
    <t>-116431830</t>
  </si>
  <si>
    <t>41</t>
  </si>
  <si>
    <t>973031843</t>
  </si>
  <si>
    <t xml:space="preserve">Vysekání výklenků nebo kapes ve zdivu z cihel  na maltu cementovou kapes pro zavázání nových příček, tl. do 150 mm</t>
  </si>
  <si>
    <t>-1648451474</t>
  </si>
  <si>
    <t xml:space="preserve">2*3                   "m.č.006 , suterén"</t>
  </si>
  <si>
    <t xml:space="preserve">2*3                  "m.č.111-111a, přízemí"</t>
  </si>
  <si>
    <t>117</t>
  </si>
  <si>
    <t>974031132</t>
  </si>
  <si>
    <t xml:space="preserve">Vysekání rýh ve zdivu cihelném na maltu vápennou nebo vápenocementovou  do hl. 50 mm a šířky do 70 mm</t>
  </si>
  <si>
    <t>-213442126</t>
  </si>
  <si>
    <t xml:space="preserve">1++2,2+2,4+9+13+2,5+6*2        "suteren-elektro"</t>
  </si>
  <si>
    <t xml:space="preserve">7+4,3+6,15*2+2,2+3,5+2,5       "přízemí - elektro"</t>
  </si>
  <si>
    <t>118</t>
  </si>
  <si>
    <t>974031133</t>
  </si>
  <si>
    <t xml:space="preserve">Vysekání rýh ve zdivu cihelném na maltu vápennou nebo vápenocementovou  do hl. 50 mm a šířky do 100 mm</t>
  </si>
  <si>
    <t>-411782570</t>
  </si>
  <si>
    <t xml:space="preserve">6,15+19,15                      "přízemí - elektro"</t>
  </si>
  <si>
    <t>119</t>
  </si>
  <si>
    <t>974031145</t>
  </si>
  <si>
    <t xml:space="preserve">Vysekání rýh ve zdivu cihelném na maltu vápennou nebo vápenocementovou  do hl. 70 mm a šířky do 200 mm</t>
  </si>
  <si>
    <t>2102881234</t>
  </si>
  <si>
    <t xml:space="preserve">14                             "přízemí - elektro"</t>
  </si>
  <si>
    <t>40</t>
  </si>
  <si>
    <t>974031666</t>
  </si>
  <si>
    <t xml:space="preserve">Vysekání rýh ve zdivu cihelném na maltu vápennou nebo vápenocementovou  pro vtahování nosníků do zdí, před vybouráním otvoru do hl. 150 mm, při v. nosníku do 250 mm</t>
  </si>
  <si>
    <t>-801602178</t>
  </si>
  <si>
    <t xml:space="preserve">3            "pro I. mezi m.č.109 a 113, přízemí"</t>
  </si>
  <si>
    <t>105</t>
  </si>
  <si>
    <t>974042575</t>
  </si>
  <si>
    <t xml:space="preserve">Vysekání rýh v betonové nebo jiné monolitické dlažbě s betonovým podkladem  do hl. 200 mm a šířky do 200 mm</t>
  </si>
  <si>
    <t>-1290643636</t>
  </si>
  <si>
    <t xml:space="preserve">5                     "m.č.013 pro odpady"</t>
  </si>
  <si>
    <t xml:space="preserve">3,5*4+20       "m.č.109 žlaby + odpady"</t>
  </si>
  <si>
    <t xml:space="preserve">3,5                  "m.č.113 odpady"</t>
  </si>
  <si>
    <t>104</t>
  </si>
  <si>
    <t>974042587</t>
  </si>
  <si>
    <t xml:space="preserve">Vysekání rýh v betonové nebo jiné monolitické dlažbě s betonovým podkladem  do hl. 250 mm a šířky do 300 mm</t>
  </si>
  <si>
    <t>1756872389</t>
  </si>
  <si>
    <t xml:space="preserve">5               "m.č.013 pro odpady WC"</t>
  </si>
  <si>
    <t>39</t>
  </si>
  <si>
    <t>974082112</t>
  </si>
  <si>
    <t xml:space="preserve">Vysekání rýh pro vodiče  v omítce vápenné nebo vápenocementové stěn, šířky do 30 mm</t>
  </si>
  <si>
    <t>1736855319</t>
  </si>
  <si>
    <t xml:space="preserve">88                     "výpomoce pro elektro"</t>
  </si>
  <si>
    <t>38</t>
  </si>
  <si>
    <t>974082115</t>
  </si>
  <si>
    <t xml:space="preserve">Vysekání rýh pro vodiče  v omítce vápenné nebo vápenocementové stěn, šířky do 100 mm</t>
  </si>
  <si>
    <t>2088193558</t>
  </si>
  <si>
    <t xml:space="preserve">125                       "výpomoce pro elektro"</t>
  </si>
  <si>
    <t>81</t>
  </si>
  <si>
    <t>977151124</t>
  </si>
  <si>
    <t>Jádrové vrty diamantovými korunkami do stavebních materiálů (železobetonu, betonu, cihel, obkladů, dlažeb, kamene) průměru přes 150 do 180 mm</t>
  </si>
  <si>
    <t>1233687257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</si>
  <si>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</si>
  <si>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 xml:space="preserve">1*0,75                         "m.č. 002a, suterén"</t>
  </si>
  <si>
    <t xml:space="preserve">1*0,75                         "m.č. 007, suterén"</t>
  </si>
  <si>
    <t xml:space="preserve">1*0,75                         "m.č. 008a, suterén"</t>
  </si>
  <si>
    <t xml:space="preserve">1*0,75                         "m.č. 010, suterén"</t>
  </si>
  <si>
    <t xml:space="preserve">1*0,75                         "m.č. 011, suterén"</t>
  </si>
  <si>
    <t xml:space="preserve">1*0,75                         "m.č. 013, suterén"</t>
  </si>
  <si>
    <t xml:space="preserve">1*0,75                         "m.č. 014, suterén"</t>
  </si>
  <si>
    <t xml:space="preserve">1*0,75                         "m.č. 015, suterén"</t>
  </si>
  <si>
    <t xml:space="preserve">1*0,75                         "m.č. 022a, suterén"</t>
  </si>
  <si>
    <t xml:space="preserve">1*0,75                         "m.č. 037, suterén"</t>
  </si>
  <si>
    <t>Součet otvory pro ventilátory</t>
  </si>
  <si>
    <t>10</t>
  </si>
  <si>
    <t>978021191</t>
  </si>
  <si>
    <t>Otlučení cementových vnitřních ploch stěn, v rozsahu do 100 %</t>
  </si>
  <si>
    <t>-1467377658</t>
  </si>
  <si>
    <t>116</t>
  </si>
  <si>
    <t>978059541</t>
  </si>
  <si>
    <t xml:space="preserve">Odsekání obkladů  stěn včetně otlučení podkladní omítky až na zdivo z obkládaček vnitřních, z jakýchkoliv materiálů, plochy přes 1 m2</t>
  </si>
  <si>
    <t>-1480088500</t>
  </si>
  <si>
    <t xml:space="preserve">Poznámka k souboru cen:_x000d_
1. Odsekání soklíků se oceňuje cenami souboru cen 965 08. </t>
  </si>
  <si>
    <t xml:space="preserve">(6,15+3,5)*2*2                                                   "m.č.107"</t>
  </si>
  <si>
    <t xml:space="preserve">(5+2,9)*2*2-0,9*2-2*2                                     "m.č.108"</t>
  </si>
  <si>
    <t xml:space="preserve">(6,15+19,15)*2*2-2*2*2-0,9*2-2,35*2       "m.č.109"</t>
  </si>
  <si>
    <t xml:space="preserve">(6,0+2,6)*2*2-0,9*2                                          "m.č.112"</t>
  </si>
  <si>
    <t>997</t>
  </si>
  <si>
    <t>Přesun sutě</t>
  </si>
  <si>
    <t>997013114</t>
  </si>
  <si>
    <t xml:space="preserve">Vnitrostaveništní doprava suti a vybouraných hmot  vodorovně do 50 m svisle s použitím mechanizace pro budovy a haly výšky přes 12 do 15 m</t>
  </si>
  <si>
    <t>-555239625</t>
  </si>
  <si>
    <t>7</t>
  </si>
  <si>
    <t>997013501</t>
  </si>
  <si>
    <t xml:space="preserve">Odvoz suti a vybouraných hmot na skládku nebo meziskládku  se složením, na vzdálenost do 1 km</t>
  </si>
  <si>
    <t>-512584654</t>
  </si>
  <si>
    <t>997013509</t>
  </si>
  <si>
    <t xml:space="preserve">Odvoz suti a vybouraných hmot na skládku nebo meziskládku  se složením, na vzdálenost Příplatek k ceně za každý další i započatý 1 km přes 1 km</t>
  </si>
  <si>
    <t>877747653</t>
  </si>
  <si>
    <t>60,044*45</t>
  </si>
  <si>
    <t>997013831</t>
  </si>
  <si>
    <t>Poplatek za uložení stavebního odpadu na skládce (skládkovné) směsného stavebního a demoličního zatříděného do Katalogu odpadů pod kódem 170 904</t>
  </si>
  <si>
    <t>502593328</t>
  </si>
  <si>
    <t>60,044</t>
  </si>
  <si>
    <t>998</t>
  </si>
  <si>
    <t>Přesun hmot</t>
  </si>
  <si>
    <t>37</t>
  </si>
  <si>
    <t>998018002</t>
  </si>
  <si>
    <t xml:space="preserve">Přesun hmot pro budovy občanské výstavby, bydlení, výrobu a služby  ruční - bez užití mechanizace vodorovná dopravní vzdálenost do 100 m pro budovy s jakoukoliv nosnou konstrukcí výšky přes 6 do 12 m</t>
  </si>
  <si>
    <t>-895669373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</si>
  <si>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</si>
  <si>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</si>
  <si>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</si>
  <si>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721</t>
  </si>
  <si>
    <t>Zdravotechnika - vnitřní kanalizace</t>
  </si>
  <si>
    <t>62</t>
  </si>
  <si>
    <t>721171903</t>
  </si>
  <si>
    <t xml:space="preserve">Opravy odpadního potrubí plastového  vsazení odbočky do potrubí DN 50</t>
  </si>
  <si>
    <t>16</t>
  </si>
  <si>
    <t>-1148620239</t>
  </si>
  <si>
    <t xml:space="preserve">1                            "m.č. 007, suterén"</t>
  </si>
  <si>
    <t xml:space="preserve">1                            "m.č. 011a, suterén"</t>
  </si>
  <si>
    <t xml:space="preserve">1                            "m.č. 013b, suterén"</t>
  </si>
  <si>
    <t xml:space="preserve">1                            "m.č. 014, suterén"</t>
  </si>
  <si>
    <t xml:space="preserve">1                            "m.č. 015, suterén"</t>
  </si>
  <si>
    <t xml:space="preserve">1                            "m.č. 022, suterén"</t>
  </si>
  <si>
    <t>Mezisoučet - suterén</t>
  </si>
  <si>
    <t xml:space="preserve">2                         "m.č. 105, přízemí"</t>
  </si>
  <si>
    <t xml:space="preserve">2                         "m.č. 106, přízemí"</t>
  </si>
  <si>
    <t xml:space="preserve">2                         "m.č. 108, přízemí"</t>
  </si>
  <si>
    <t xml:space="preserve">14                        "m.č. 109, přízemí"</t>
  </si>
  <si>
    <t xml:space="preserve">4                           "m.č. 113, přízemí"</t>
  </si>
  <si>
    <t xml:space="preserve">1                           "m.č. 113a, přízemí"</t>
  </si>
  <si>
    <t xml:space="preserve">1                           "m.č. 201, I. patro"</t>
  </si>
  <si>
    <t>63</t>
  </si>
  <si>
    <t>721171913</t>
  </si>
  <si>
    <t xml:space="preserve">Opravy odpadního potrubí plastového  propojení dosavadního potrubí DN 50</t>
  </si>
  <si>
    <t>104512256</t>
  </si>
  <si>
    <t>59</t>
  </si>
  <si>
    <t>721174042</t>
  </si>
  <si>
    <t>Potrubí z plastových trub polypropylenové připojovací DN 40</t>
  </si>
  <si>
    <t>-2001275099</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</si>
  <si>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</si>
  <si>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 xml:space="preserve">2                           "m.č. 007, suterén"                      </t>
  </si>
  <si>
    <t xml:space="preserve">4                          "m.č.011a, suterén"                         </t>
  </si>
  <si>
    <t xml:space="preserve">2                          "m.č.012a, suterén"                         </t>
  </si>
  <si>
    <t xml:space="preserve">4                          "m.č.013a, suterén"                         </t>
  </si>
  <si>
    <t xml:space="preserve">4                          "m.č.015, suterén"                         </t>
  </si>
  <si>
    <t xml:space="preserve">4                          "m.č.022, suterén"                         </t>
  </si>
  <si>
    <t xml:space="preserve">6                           "m.č. 105, prízemí"</t>
  </si>
  <si>
    <t xml:space="preserve">16                         "m.č. 106, prízemí"</t>
  </si>
  <si>
    <t xml:space="preserve">10                          "m.č. 108, prízemí"</t>
  </si>
  <si>
    <t xml:space="preserve">21                          "m.č. 109, prízemí"</t>
  </si>
  <si>
    <t xml:space="preserve">12                          "m.č. 113, prízemí"</t>
  </si>
  <si>
    <t xml:space="preserve">6                          "m.č. 113a, prízemí"</t>
  </si>
  <si>
    <t xml:space="preserve">2                           "m.č. 201, I.patro"</t>
  </si>
  <si>
    <t>60</t>
  </si>
  <si>
    <t>721174043</t>
  </si>
  <si>
    <t>Potrubí z plastových trub polypropylenové připojovací DN 50</t>
  </si>
  <si>
    <t>-57585576</t>
  </si>
  <si>
    <t>88</t>
  </si>
  <si>
    <t>721174045</t>
  </si>
  <si>
    <t>Potrubí z plastových trub polypropylenové připojovací DN 100</t>
  </si>
  <si>
    <t>-586609465</t>
  </si>
  <si>
    <t xml:space="preserve">6                  "m.č.011b, 013, 013b, suterén"</t>
  </si>
  <si>
    <t xml:space="preserve">10                "m.č. 109, přízemí"</t>
  </si>
  <si>
    <t>66</t>
  </si>
  <si>
    <t>721194104</t>
  </si>
  <si>
    <t>Vyměření přípojek na potrubí vyvedení a upevnění odpadních výpustek DN 40</t>
  </si>
  <si>
    <t>1455603994</t>
  </si>
  <si>
    <t xml:space="preserve">Poznámka k souboru cen:_x000d_
1. Cenami lze oceňovat i vyvedení a upevnění odpadních výpustek ke strojům a zařízením. 2. Potrubí odpadních výpustek se oceňují cenami souboru cen 721 17- . . Potrubí z plastových trub, části A 01. </t>
  </si>
  <si>
    <t xml:space="preserve">1                           "m.č. 007, suterén"                      </t>
  </si>
  <si>
    <t xml:space="preserve">1                          "m.č.012a, suterén"                         </t>
  </si>
  <si>
    <t xml:space="preserve">1                           "m.č. 201, I.patro"</t>
  </si>
  <si>
    <t>67</t>
  </si>
  <si>
    <t>721194105</t>
  </si>
  <si>
    <t>Vyměření přípojek na potrubí vyvedení a upevnění odpadních výpustek DN 50</t>
  </si>
  <si>
    <t>1162548537</t>
  </si>
  <si>
    <t>89</t>
  </si>
  <si>
    <t>721194109</t>
  </si>
  <si>
    <t>Vyměření přípojek na potrubí vyvedení a upevnění odpadních výpustek DN 100</t>
  </si>
  <si>
    <t>-83527909</t>
  </si>
  <si>
    <t xml:space="preserve">1                    "m.č.011b"</t>
  </si>
  <si>
    <t xml:space="preserve">1                    "m.č.013c"</t>
  </si>
  <si>
    <t xml:space="preserve">4                    "m.č.109c"</t>
  </si>
  <si>
    <t>98</t>
  </si>
  <si>
    <t>721212111</t>
  </si>
  <si>
    <t>Odtokové sprchové žlaby se zápachovou uzávěrkou a krycím roštem délky 700 mm</t>
  </si>
  <si>
    <t>-1508944876</t>
  </si>
  <si>
    <t xml:space="preserve">1              "m.č. 011a, suterén"</t>
  </si>
  <si>
    <t xml:space="preserve">1              "m.č. 013b, suterén"</t>
  </si>
  <si>
    <t xml:space="preserve">1              "m.č. 022, suterén"</t>
  </si>
  <si>
    <t>65</t>
  </si>
  <si>
    <t>721274121</t>
  </si>
  <si>
    <t>Ventily přivzdušňovací odpadních potrubí vnitřní od DN 32 do DN 50</t>
  </si>
  <si>
    <t>-333445251</t>
  </si>
  <si>
    <t>64</t>
  </si>
  <si>
    <t>721290111</t>
  </si>
  <si>
    <t xml:space="preserve">Zkouška těsnosti kanalizace  v objektech vodou do DN 125</t>
  </si>
  <si>
    <t>170829826</t>
  </si>
  <si>
    <t xml:space="preserve">Poznámka k souboru cen:_x000d_
1. V ceně -0123 není započteno dodání média; jeho dodávka se oceňuje ve specifikaci. </t>
  </si>
  <si>
    <t xml:space="preserve">93+6+16            "připojovací a navazující potrubí - suterén + přízemí + I. patro""</t>
  </si>
  <si>
    <t>61</t>
  </si>
  <si>
    <t>998721102</t>
  </si>
  <si>
    <t xml:space="preserve">Přesun hmot pro vnitřní kanalizace  stanovený z hmotnosti přesunovaného materiálu vodorovná dopravní vzdálenost do 50 m v objektech výšky přes 6 do 12 m</t>
  </si>
  <si>
    <t>1475832311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</si>
  <si>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</si>
  <si>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</si>
  <si>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</si>
  <si>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68</t>
  </si>
  <si>
    <t>722174001</t>
  </si>
  <si>
    <t>Potrubí z plastových trubek z polypropylenu (PPR) svařovaných polyfuzně PN 16 (SDR 7,4) D 16 x 2,2</t>
  </si>
  <si>
    <t>1798977442</t>
  </si>
  <si>
    <t xml:space="preserve">Poznámka k souboru cen:_x000d_
1. V cenách -4001 až -4088 jsou započteny náklady na montáž a dodávku potrubí a tvarovek. </t>
  </si>
  <si>
    <t xml:space="preserve">8                           "m.č. 007, suterén"                      </t>
  </si>
  <si>
    <t xml:space="preserve">3                          "m.č.012a, suterén"                         </t>
  </si>
  <si>
    <t xml:space="preserve">7                           "m.č. 201, I.patro"</t>
  </si>
  <si>
    <t>69</t>
  </si>
  <si>
    <t>722174002</t>
  </si>
  <si>
    <t>Potrubí z plastových trubek z polypropylenu (PPR) svařovaných polyfuzně PN 16 (SDR 7,4) D 20 x 2,8</t>
  </si>
  <si>
    <t>123417534</t>
  </si>
  <si>
    <t xml:space="preserve">12                           "m.č. 007, suterén"                      </t>
  </si>
  <si>
    <t xml:space="preserve">8                           "m.č. 201, I.patro"</t>
  </si>
  <si>
    <t>110</t>
  </si>
  <si>
    <t>722220151</t>
  </si>
  <si>
    <t>Armatury s jedním závitem plastové (PPR) PN 20 (SDR 6) DN 16 x G 1/2</t>
  </si>
  <si>
    <t>-291298880</t>
  </si>
  <si>
    <t xml:space="preserve">Poznámka k souboru cen:_x000d_
1. Cenami -9101 až -9106 nelze oceňovat montáž nástěnek. 2. V cenách –0111 až -0122 je započteno i vyvedení a upevnění výpustek. </t>
  </si>
  <si>
    <t>111</t>
  </si>
  <si>
    <t>722220152</t>
  </si>
  <si>
    <t>Armatury s jedním závitem plastové (PPR) PN 20 (SDR 6) DN 20 x G 1/2</t>
  </si>
  <si>
    <t>-1055531511</t>
  </si>
  <si>
    <t>112</t>
  </si>
  <si>
    <t>722220153</t>
  </si>
  <si>
    <t>Armatury s jedním závitem plastové (PPR) PN 20 (SDR 6) DN 25 x G 3/4</t>
  </si>
  <si>
    <t>905353072</t>
  </si>
  <si>
    <t>107</t>
  </si>
  <si>
    <t>722224115</t>
  </si>
  <si>
    <t>Armatury s jedním závitem kohouty plnicí a vypouštěcí PN 10 G 1/2</t>
  </si>
  <si>
    <t>905212631</t>
  </si>
  <si>
    <t xml:space="preserve">2                     "N06, m.č.109"</t>
  </si>
  <si>
    <t>108</t>
  </si>
  <si>
    <t>722224116</t>
  </si>
  <si>
    <t>Armatury s jedním závitem kohouty plnicí a vypouštěcí PN 10 G 3/4</t>
  </si>
  <si>
    <t>1788643236</t>
  </si>
  <si>
    <t xml:space="preserve">2                          "m.č.109, A02, A04"</t>
  </si>
  <si>
    <t xml:space="preserve">2                          "m.č.109, B03, B04"</t>
  </si>
  <si>
    <t xml:space="preserve">2                          "m.č.109, B12, B13"</t>
  </si>
  <si>
    <t xml:space="preserve">1                          "m.č.108, L01"</t>
  </si>
  <si>
    <t xml:space="preserve">2                          "m.č.109, M04,N05"</t>
  </si>
  <si>
    <t>109</t>
  </si>
  <si>
    <t>722232071</t>
  </si>
  <si>
    <t>Armatury se dvěma závity kulové kohouty PN 42 do 185 °C přímé 2x vnější závit G 3/8</t>
  </si>
  <si>
    <t>-275653255</t>
  </si>
  <si>
    <t xml:space="preserve">3*2                 "m.č.109, A01"</t>
  </si>
  <si>
    <t xml:space="preserve">2*2                 "m.č.109, C01, C06"</t>
  </si>
  <si>
    <t xml:space="preserve">2*2                 "m.č.109, G03"</t>
  </si>
  <si>
    <t xml:space="preserve">2*2                 "m.č.105, H03"</t>
  </si>
  <si>
    <t xml:space="preserve">4*2                 "m.č.109, K04, K06, K11, K13"</t>
  </si>
  <si>
    <t xml:space="preserve">3*2                 "m.č.108, L03, M01, M03"</t>
  </si>
  <si>
    <t xml:space="preserve">2                     "m.č.108, L06"</t>
  </si>
  <si>
    <t>72</t>
  </si>
  <si>
    <t>722290226</t>
  </si>
  <si>
    <t xml:space="preserve">Zkoušky, proplach a desinfekce vodovodního potrubí  zkoušky těsnosti vodovodního potrubí závitového do DN 50</t>
  </si>
  <si>
    <t>-803537863</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</si>
  <si>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</si>
  <si>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18+23</t>
  </si>
  <si>
    <t>71</t>
  </si>
  <si>
    <t>722290234</t>
  </si>
  <si>
    <t xml:space="preserve">Zkoušky, proplach a desinfekce vodovodního potrubí  proplach a desinfekce vodovodního potrubí do DN 80</t>
  </si>
  <si>
    <t>1920080450</t>
  </si>
  <si>
    <t>70</t>
  </si>
  <si>
    <t>998722102</t>
  </si>
  <si>
    <t xml:space="preserve">Přesun hmot pro vnitřní vodovod  stanovený z hmotnosti přesunovaného materiálu vodorovná dopravní vzdálenost do 50 m v objektech výšky přes 6 do 12 m</t>
  </si>
  <si>
    <t>1382405271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</si>
  <si>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</si>
  <si>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</si>
  <si>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Zdravotechnika - vnitřní plynovod</t>
  </si>
  <si>
    <t>133</t>
  </si>
  <si>
    <t>723181013</t>
  </si>
  <si>
    <t>Potrubí z měděných trubek polotvrdých, spojovaných lisováním DN 20</t>
  </si>
  <si>
    <t>-392120860</t>
  </si>
  <si>
    <t xml:space="preserve">2*2                    "m.č. 109 - viz část gastro"</t>
  </si>
  <si>
    <t>131</t>
  </si>
  <si>
    <t>723220101</t>
  </si>
  <si>
    <t>Armatury s jedním závitem nástěnky (EUROGW AISI 316) závitový spoj G 1/2</t>
  </si>
  <si>
    <t>1581830954</t>
  </si>
  <si>
    <t xml:space="preserve">2                    "m.č. 109 - viz část gastro"</t>
  </si>
  <si>
    <t>134</t>
  </si>
  <si>
    <t>723220311</t>
  </si>
  <si>
    <t>Armatury s jedním závitem přechodová kolena vnitřní závit G 1/2 F x D 20</t>
  </si>
  <si>
    <t>-740552446</t>
  </si>
  <si>
    <t>135</t>
  </si>
  <si>
    <t>723221304</t>
  </si>
  <si>
    <t>Armatury s jedním závitem ventily vzorkovací rohové PN 5 vnitřní závit G 1/2</t>
  </si>
  <si>
    <t>1493573484</t>
  </si>
  <si>
    <t>132</t>
  </si>
  <si>
    <t>998723101</t>
  </si>
  <si>
    <t xml:space="preserve">Přesun hmot pro vnitřní plynovod  stanovený z hmotnosti přesunovaného materiálu vodorovná dopravní vzdálenost do 50 m v objektech výšky do 6 m</t>
  </si>
  <si>
    <t>-1658926597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</si>
  <si>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</si>
  <si>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</si>
  <si>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</si>
  <si>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94</t>
  </si>
  <si>
    <t>725119125</t>
  </si>
  <si>
    <t>Zařízení záchodů montáž klozetových mís závěsných na nosné stěny</t>
  </si>
  <si>
    <t>94388261</t>
  </si>
  <si>
    <t xml:space="preserve">Poznámka k souboru cen:_x000d_
1. V cenách -1351, -1361 není započten napájecí zdroj. 2. V cenách jsou započtená klozetová sedátka. </t>
  </si>
  <si>
    <t xml:space="preserve">1                         "m.č. 011b, suterén"</t>
  </si>
  <si>
    <t xml:space="preserve">1                         "m.č. 013c, suterén"</t>
  </si>
  <si>
    <t>95</t>
  </si>
  <si>
    <t>64236091</t>
  </si>
  <si>
    <t>mísa keramická klozetová závěsná bílá s hlubokým splachováním odpad vodorovný</t>
  </si>
  <si>
    <t>32</t>
  </si>
  <si>
    <t>1557104226</t>
  </si>
  <si>
    <t>113</t>
  </si>
  <si>
    <t>725121521</t>
  </si>
  <si>
    <t>Pisoárové záchodky keramické automatické s infračerveným senzorem</t>
  </si>
  <si>
    <t>soubor</t>
  </si>
  <si>
    <t>-2094330981</t>
  </si>
  <si>
    <t xml:space="preserve">Poznámka k souboru cen:_x000d_
1. V cenách –1001, -1521, -1525, -1529, -2002 není započten napájecí zdroj. 2. V cenách -1501 a -1502 není započten ventil na oplach pisoáru. </t>
  </si>
  <si>
    <t xml:space="preserve">1               "m.č.011b"</t>
  </si>
  <si>
    <t>52</t>
  </si>
  <si>
    <t>725211604</t>
  </si>
  <si>
    <t>Umyvadla keramická bez výtokových armatur se zápachovou uzávěrkou připevněná na stěnu šrouby bílá bez sloupu nebo krytu na sifon 650 mm</t>
  </si>
  <si>
    <t>1491993357</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</si>
  <si>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</si>
  <si>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 xml:space="preserve">2                           "m.č. 109, přízemí"</t>
  </si>
  <si>
    <t>51</t>
  </si>
  <si>
    <t>725211701</t>
  </si>
  <si>
    <t>Umyvadla umývátka keramická se zápachovou uzávěrkou stěnová 400 mm</t>
  </si>
  <si>
    <t>1238465449</t>
  </si>
  <si>
    <t xml:space="preserve">1           "m.č. 012a, suterén"</t>
  </si>
  <si>
    <t>114</t>
  </si>
  <si>
    <t>725245103</t>
  </si>
  <si>
    <t>Sprchové vaničky, boxy, kouty a zástěny zástěny sprchové do výšky 2000 mm dveře jednokřídlé, šířky 900 mm</t>
  </si>
  <si>
    <t>-1819318997</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</si>
  <si>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</si>
  <si>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 xml:space="preserve">1            "m.č.013b"</t>
  </si>
  <si>
    <t>115</t>
  </si>
  <si>
    <t>725245151</t>
  </si>
  <si>
    <t>Sprchové vaničky, boxy, kouty a zástěny zástěny sprchové do výšky 2000 mm dveře zásuvné dvoudílné s jedním posuvným dílem, šířky 1200 mm</t>
  </si>
  <si>
    <t>1477562292</t>
  </si>
  <si>
    <t xml:space="preserve">1                   "m.č.011a"</t>
  </si>
  <si>
    <t xml:space="preserve">1                   "m.č.022"</t>
  </si>
  <si>
    <t>97</t>
  </si>
  <si>
    <t>725291511</t>
  </si>
  <si>
    <t xml:space="preserve">Doplňky zařízení koupelen a záchodů  plastové dávkovač tekutého mýdla na 350 ml</t>
  </si>
  <si>
    <t>-284261734</t>
  </si>
  <si>
    <t>96</t>
  </si>
  <si>
    <t>725291621</t>
  </si>
  <si>
    <t xml:space="preserve">Doplňky zařízení koupelen a záchodů  nerezové zásobník toaletních papírů d=300 mm</t>
  </si>
  <si>
    <t>-124764236</t>
  </si>
  <si>
    <t>55</t>
  </si>
  <si>
    <t>725822611</t>
  </si>
  <si>
    <t>Baterie umyvadlové stojánkové pákové bez výpusti</t>
  </si>
  <si>
    <t>-1234681378</t>
  </si>
  <si>
    <t xml:space="preserve">Poznámka k souboru cen:_x000d_
1. V cenách –2654, 56, -9101-9202 není započten napájecí zdroj. </t>
  </si>
  <si>
    <t>90</t>
  </si>
  <si>
    <t>725841311</t>
  </si>
  <si>
    <t>Baterie sprchové nástěnné pákové</t>
  </si>
  <si>
    <t>-1039023662</t>
  </si>
  <si>
    <t xml:space="preserve">1                       "m.č. 011a"</t>
  </si>
  <si>
    <t xml:space="preserve">1                       "m.č. 013b"</t>
  </si>
  <si>
    <t xml:space="preserve">1                       "m.č. 022"</t>
  </si>
  <si>
    <t>91</t>
  </si>
  <si>
    <t>725861301</t>
  </si>
  <si>
    <t>Zápachové uzávěrky zařizovacích předmětů pro umyvadla s přípojkou pro pračku nebo myčku DN 32</t>
  </si>
  <si>
    <t>-2035841519</t>
  </si>
  <si>
    <t xml:space="preserve">2                "m.č. 106 - pro chladící boxx"</t>
  </si>
  <si>
    <t>53</t>
  </si>
  <si>
    <t>998725102</t>
  </si>
  <si>
    <t xml:space="preserve">Přesun hmot pro zařizovací předměty  stanovený z hmotnosti přesunovaného materiálu vodorovná dopravní vzdálenost do 50 m v objektech výšky přes 6 do 12 m</t>
  </si>
  <si>
    <t>643221690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</si>
  <si>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</si>
  <si>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</si>
  <si>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</si>
  <si>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92</t>
  </si>
  <si>
    <t>726111031</t>
  </si>
  <si>
    <t>Předstěnové instalační systémy pro zazdění do masivních zděných konstrukcí pro závěsné klozety ovládání zepředu, stavební výška 1080 mm</t>
  </si>
  <si>
    <t>967193074</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</si>
  <si>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</si>
  <si>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93</t>
  </si>
  <si>
    <t>998726111</t>
  </si>
  <si>
    <t xml:space="preserve">Přesun hmot pro instalační prefabrikáty  stanovený z hmotnosti přesunovaného materiálu vodorovná dopravní vzdálenost do 50 m v objektech výšky do 6 m</t>
  </si>
  <si>
    <t>-780005939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</si>
  <si>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</si>
  <si>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741</t>
  </si>
  <si>
    <t>Elektroinstalace - silnoproud</t>
  </si>
  <si>
    <t>138</t>
  </si>
  <si>
    <t>74111001</t>
  </si>
  <si>
    <t>Montáž trubek elektroinstalačních s nasunutím nebo našroubováním do krabic plastových tuhých, uložených pevně, vnější Ø přes 16 do 23 mm</t>
  </si>
  <si>
    <t>Kč</t>
  </si>
  <si>
    <t>866064204</t>
  </si>
  <si>
    <t xml:space="preserve">1   "viz samostatný rozpis - část elektro"</t>
  </si>
  <si>
    <t>751</t>
  </si>
  <si>
    <t>Vzduchotechnika</t>
  </si>
  <si>
    <t>75</t>
  </si>
  <si>
    <t>751111012</t>
  </si>
  <si>
    <t xml:space="preserve">Montáž ventilátoru axiálního nízkotlakého  nástěnného základního, průměru přes 100 do 200 mm</t>
  </si>
  <si>
    <t>264774146</t>
  </si>
  <si>
    <t xml:space="preserve">1                         "m.č. 002a, suterén"</t>
  </si>
  <si>
    <t xml:space="preserve">1                         "m.č. 007, suterén"</t>
  </si>
  <si>
    <t xml:space="preserve">1                         "m.č. 008, suterén"</t>
  </si>
  <si>
    <t xml:space="preserve">1                         "m.č. 008a, suterén"</t>
  </si>
  <si>
    <t xml:space="preserve">1                         "m.č. 010, suterén"</t>
  </si>
  <si>
    <t xml:space="preserve">1                         "m.č. 011, suterén"</t>
  </si>
  <si>
    <t xml:space="preserve">1                         "m.č. 013, suterén"</t>
  </si>
  <si>
    <t xml:space="preserve">1                         "m.č. 014, suterén"</t>
  </si>
  <si>
    <t xml:space="preserve">1                         "m.č. 015, suterén"</t>
  </si>
  <si>
    <t xml:space="preserve">1                         "m.č. 022a, suterén"</t>
  </si>
  <si>
    <t xml:space="preserve">1                         "m.č. 037, suterén"</t>
  </si>
  <si>
    <t>76</t>
  </si>
  <si>
    <t>42914135</t>
  </si>
  <si>
    <t>ventilátor axiální stěnový zpětná klapka a nastavitelný doběh skříň z plastu průtok 180m3/h D 120-125mm 25W IP44</t>
  </si>
  <si>
    <t>-1821250584</t>
  </si>
  <si>
    <t>77</t>
  </si>
  <si>
    <t>42914127</t>
  </si>
  <si>
    <t>ventilátor axiální stěnový zpětná klapka a nastavitelný doběh skříň z plastu průtok 95m3/h D 100mm 13W IP44</t>
  </si>
  <si>
    <t>-1078062463</t>
  </si>
  <si>
    <t>73</t>
  </si>
  <si>
    <t>751111051</t>
  </si>
  <si>
    <t xml:space="preserve">Montáž ventilátoru axiálního nízkotlakého  podhledového, průměru do 100 mm</t>
  </si>
  <si>
    <t>1810522768</t>
  </si>
  <si>
    <t xml:space="preserve">1               "m.č.012a, suterén"</t>
  </si>
  <si>
    <t>74</t>
  </si>
  <si>
    <t>42914140</t>
  </si>
  <si>
    <t>ventilátor axiální stěnový zpětná klapka s kuličkovým ložiskem a nastavitelný doběh skříň z plastu průtok 95m3/h D 100mm 13W IPX4</t>
  </si>
  <si>
    <t>1790030803</t>
  </si>
  <si>
    <t>124</t>
  </si>
  <si>
    <t>751525082</t>
  </si>
  <si>
    <t xml:space="preserve">Montáž potrubí plastového  kruhového bez příruby přes 100 do 200 mm</t>
  </si>
  <si>
    <t>-931499885</t>
  </si>
  <si>
    <t xml:space="preserve">3,5                   "m.č.008-008a"</t>
  </si>
  <si>
    <t xml:space="preserve">6                      "m.č.011-011b"</t>
  </si>
  <si>
    <t xml:space="preserve">7                      "m.č.014pro 01bb a 013c"</t>
  </si>
  <si>
    <t xml:space="preserve">0,75*12         "průchod zdí"</t>
  </si>
  <si>
    <t>125</t>
  </si>
  <si>
    <t>28615064</t>
  </si>
  <si>
    <t>trubka kanalizační HTEM s hrdlem DN 125x1000 mm</t>
  </si>
  <si>
    <t>-559587339</t>
  </si>
  <si>
    <t xml:space="preserve">7                      "m.č.014 pro 01bb a 013c"</t>
  </si>
  <si>
    <t>78</t>
  </si>
  <si>
    <t>998751101</t>
  </si>
  <si>
    <t>Přesun hmot pro vzduchotechniku stanovený z hmotnosti přesunovaného materiálu vodorovná dopravní vzdálenost do 100 m v objektech výšky do 12 m</t>
  </si>
  <si>
    <t>1889199880</t>
  </si>
  <si>
    <t>763</t>
  </si>
  <si>
    <t>Konstrukce suché výstavby</t>
  </si>
  <si>
    <t>763111333</t>
  </si>
  <si>
    <t xml:space="preserve">Příčka ze sádrokartonových desek  s nosnou konstrukcí z jednoduchých ocelových profilů UW, CW jednoduše opláštěná deskou impregnovanou H2 tl. 12,5 mm, příčka tl. 100 mm, profil 75 TI tl. 60 mm, EI 30, Rw 45 dB</t>
  </si>
  <si>
    <t>2131841044</t>
  </si>
  <si>
    <t xml:space="preserve">3,4*3                    "mezi m.č. 008  a 008a, sutetrén"</t>
  </si>
  <si>
    <t>126</t>
  </si>
  <si>
    <t>763164111</t>
  </si>
  <si>
    <t>Obklad ze sádrokartonových desek konstrukcí dřevěných včetně ochranných úhelníků ve tvaru L rozvinuté šíře do 0,4 m, opláštěný deskou standardní A, tl. 12,5 mm</t>
  </si>
  <si>
    <t>673815966</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</si>
  <si>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</si>
  <si>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Součet - obklad potrubí VZT</t>
  </si>
  <si>
    <t>763181321</t>
  </si>
  <si>
    <t xml:space="preserve">Výplně otvorů konstrukcí ze sádrokartonových desek  montáž zárubně kovové s příslušenstvím pro příčky výšky přes 2,75 do 4,75 m nebo zátěže dveřního křídla přes 25 kg, s profilem UW jednokřídlové</t>
  </si>
  <si>
    <t>-868291251</t>
  </si>
  <si>
    <t xml:space="preserve">1                   "mezi m.č. 005 a 008a, suterén"</t>
  </si>
  <si>
    <t>55331303</t>
  </si>
  <si>
    <t>zárubeň ocelová pro sádrokarton s drážkou 100 800 L/P</t>
  </si>
  <si>
    <t>-1486815594</t>
  </si>
  <si>
    <t>998763301</t>
  </si>
  <si>
    <t xml:space="preserve">Přesun hmot pro konstrukce montované z desek  sádrokartonových, sádrovláknitých, cementovláknitých nebo cementových stanovený z hmotnosti přesunovaného materiálu vodorovná dopravní vzdálenost do 50 m v objektech výšky do 6 m</t>
  </si>
  <si>
    <t>-708420518</t>
  </si>
  <si>
    <t>766</t>
  </si>
  <si>
    <t>Konstrukce truhlářské</t>
  </si>
  <si>
    <t>766660001</t>
  </si>
  <si>
    <t xml:space="preserve">Montáž dveřních křídel dřevěných nebo plastových  otevíravých do ocelové zárubně povrchově upravených jednokřídlových, šířky do 800 mm</t>
  </si>
  <si>
    <t>1748865371</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</si>
  <si>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</si>
  <si>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 xml:space="preserve">1                          "008a, suterén"</t>
  </si>
  <si>
    <t xml:space="preserve">1                          "012a, suterén"</t>
  </si>
  <si>
    <t xml:space="preserve">2                          "011 - 011b, suterén"</t>
  </si>
  <si>
    <t xml:space="preserve">3                          "013 - 013c, suterén"</t>
  </si>
  <si>
    <t xml:space="preserve">2                          "022 - 022a, suterén"</t>
  </si>
  <si>
    <t>22</t>
  </si>
  <si>
    <t>61162700</t>
  </si>
  <si>
    <t>dveře vnitřní hladké folie bílá plné 1křídlové 60x197cm</t>
  </si>
  <si>
    <t>-1267781307</t>
  </si>
  <si>
    <t xml:space="preserve">1            "do m.č. 022a, suterénŮ</t>
  </si>
  <si>
    <t>23</t>
  </si>
  <si>
    <t>61162701</t>
  </si>
  <si>
    <t>dveře vnitřní hladké folie bílá plné 1křídlové 70x197cm</t>
  </si>
  <si>
    <t>752994182</t>
  </si>
  <si>
    <t xml:space="preserve">2            "do m.č. 011 - 011b, suterénŮ</t>
  </si>
  <si>
    <t xml:space="preserve">1            "do m.č. 012a, suterénŮ</t>
  </si>
  <si>
    <t xml:space="preserve">3            "do m.č. 013 - 013a, suterénŮ</t>
  </si>
  <si>
    <t xml:space="preserve">2            "do m.č. 022 - 022a, suterénŮ</t>
  </si>
  <si>
    <t>24</t>
  </si>
  <si>
    <t>61162702</t>
  </si>
  <si>
    <t>dveře vnitřní hladké folie bílá plné 1křídlové 80x197cm</t>
  </si>
  <si>
    <t>-1481382291</t>
  </si>
  <si>
    <t xml:space="preserve">1            "do m.č. 008a, suterén"</t>
  </si>
  <si>
    <t>101</t>
  </si>
  <si>
    <t>766660002</t>
  </si>
  <si>
    <t xml:space="preserve">Montáž dveřních křídel dřevěných nebo plastových  otevíravých do ocelové zárubně povrchově upravených jednokřídlových, šířky přes 800 mm</t>
  </si>
  <si>
    <t>978676943</t>
  </si>
  <si>
    <t>102</t>
  </si>
  <si>
    <t>61164316</t>
  </si>
  <si>
    <t>dveře vnitřní profilované 2/3sklo 1křídlé 90x197 cm</t>
  </si>
  <si>
    <t>737480918</t>
  </si>
  <si>
    <t>766660031</t>
  </si>
  <si>
    <t xml:space="preserve">Montáž dveřních křídel dřevěných nebo plastových  otevíravých do ocelové zárubně protipožárních dvoukřídlových jakékoliv šířky</t>
  </si>
  <si>
    <t>-102297160</t>
  </si>
  <si>
    <t xml:space="preserve">1                "mezi m.č. 111 a 111a"</t>
  </si>
  <si>
    <t>33</t>
  </si>
  <si>
    <t>61165614</t>
  </si>
  <si>
    <t>dveře vnitřní požárně odolné CPL fólie EI (EW) 30 D3 2křídlové 145x197cm</t>
  </si>
  <si>
    <t>-36596107</t>
  </si>
  <si>
    <t>34</t>
  </si>
  <si>
    <t>766660717</t>
  </si>
  <si>
    <t>Montáž dveřních doplňků samozavírače na zárubeň ocelovou</t>
  </si>
  <si>
    <t>162378620</t>
  </si>
  <si>
    <t xml:space="preserve">Poznámka k souboru cen:_x000d_
1. V ceně -0722 je započtena montáž zámku, zámkové vložky a osazení štítku s klikou. </t>
  </si>
  <si>
    <t>35</t>
  </si>
  <si>
    <t>54917265</t>
  </si>
  <si>
    <t>samozavírač dveří hydraulický K214 č.14 zlatá bronz</t>
  </si>
  <si>
    <t>-573211399</t>
  </si>
  <si>
    <t>79</t>
  </si>
  <si>
    <t>766660720</t>
  </si>
  <si>
    <t>Montáž dveřních doplňků větrací mřížky s vyříznutím otvoru</t>
  </si>
  <si>
    <t>183865153</t>
  </si>
  <si>
    <t xml:space="preserve">1                         "m.č. 012a, suterén"</t>
  </si>
  <si>
    <t>80</t>
  </si>
  <si>
    <t>55341426</t>
  </si>
  <si>
    <t>mřížka větrací nerezová 200 x 200 se síťovinou</t>
  </si>
  <si>
    <t>1172754002</t>
  </si>
  <si>
    <t>26</t>
  </si>
  <si>
    <t>766811112</t>
  </si>
  <si>
    <t>Montáž kuchyňských linek korpusu spodních skříněk šroubovaných na stěnu, šířky jednoho dílu přes 600 do 1200 mm</t>
  </si>
  <si>
    <t>-1830751847</t>
  </si>
  <si>
    <t xml:space="preserve">Poznámka k souboru cen:_x000d_
1. V cenách 766 81-1111 až -1116 Montáž korpusu spodních skříněk jsou zahrnuty i náklady na montáž soklové lišty. 2. V cenách 766 81-1431 až -1453 Montáž světelné rampy nejsou zahrnuty náklady na montáž osvětlení, tyto se oceňují cenami části A10 katalogu 800-741 Elektroinstalace - silnoproud. 3. V cenách souboru cen 766 81-1 . Montáž kuchyňských linek nejsou zahrnuty náklady na dodání spojovacího materiálu. Není-li tento materiál zahrnut v ceně dodávky kuchyňské linky, oceňuje se samostatně ve specifikaci. 4. Vcenách 766 81-1311 až -1353 montáže dvířek jsou započteny i náklady na montáž závěsů. 5. V ceně 766 81-1461 jsou započteny náklady na montáž obou výsuvů pro pojezd zásuvky. </t>
  </si>
  <si>
    <t xml:space="preserve">1                   "m.č. 007, suterén"</t>
  </si>
  <si>
    <t xml:space="preserve">1                  "m.č.201, I.patro"</t>
  </si>
  <si>
    <t>27</t>
  </si>
  <si>
    <t>R607225</t>
  </si>
  <si>
    <t>kuchyňská linka</t>
  </si>
  <si>
    <t>ks</t>
  </si>
  <si>
    <t>1821071194</t>
  </si>
  <si>
    <t>28</t>
  </si>
  <si>
    <t>766811212</t>
  </si>
  <si>
    <t>Montáž kuchyňských linek pracovní desky bez výřezu, délky jednoho dílu přes 1000 do 2000 mm</t>
  </si>
  <si>
    <t>-1150753851</t>
  </si>
  <si>
    <t>29</t>
  </si>
  <si>
    <t>60722289</t>
  </si>
  <si>
    <t>deska dřevotřísková laminovaná tl. 38 mm 2070 x 2800 mm</t>
  </si>
  <si>
    <t>-1281141642</t>
  </si>
  <si>
    <t>1,2*0,6*2*1,1</t>
  </si>
  <si>
    <t>30</t>
  </si>
  <si>
    <t>766811221</t>
  </si>
  <si>
    <t>Montáž kuchyňských linek pracovní desky Příplatek k ceně za vyřezání otvoru (včetně zaměření)</t>
  </si>
  <si>
    <t>-801331266</t>
  </si>
  <si>
    <t>31</t>
  </si>
  <si>
    <t>766811223</t>
  </si>
  <si>
    <t>Montáž kuchyňských linek pracovní desky Příplatek k ceně za usazení dřezu (včetně silikonu)</t>
  </si>
  <si>
    <t>-1613129353</t>
  </si>
  <si>
    <t>25</t>
  </si>
  <si>
    <t>998766102</t>
  </si>
  <si>
    <t>Přesun hmot pro konstrukce truhlářské stanovený z hmotnosti přesunovaného materiálu vodorovná dopravní vzdálenost do 50 m v objektech výšky přes 6 do 12 m</t>
  </si>
  <si>
    <t>-2023386576</t>
  </si>
  <si>
    <t>771</t>
  </si>
  <si>
    <t>Podlahy z dlaždic</t>
  </si>
  <si>
    <t>11</t>
  </si>
  <si>
    <t>771574114</t>
  </si>
  <si>
    <t xml:space="preserve">Montáž podlah z dlaždic keramických  lepených flexibilním lepidlem režných nebo glazovaných hladkých přes 12 do 19 ks/ m2</t>
  </si>
  <si>
    <t>2069638434</t>
  </si>
  <si>
    <t xml:space="preserve">4,62                          "m.č.011a, suterén"</t>
  </si>
  <si>
    <t xml:space="preserve">3,46                          "m.č.011b, suterén"</t>
  </si>
  <si>
    <t xml:space="preserve">8,11                          "m.č.013, suterén"</t>
  </si>
  <si>
    <t xml:space="preserve">3,84                          "m.č.013b, suterén"</t>
  </si>
  <si>
    <t xml:space="preserve">1,73                          "m.č.013c, suterén"</t>
  </si>
  <si>
    <t xml:space="preserve">3,25*6,15               "m.č.015, suterén"</t>
  </si>
  <si>
    <t xml:space="preserve">102,25                     "m.č.109, přízemí"</t>
  </si>
  <si>
    <t xml:space="preserve">3,5*5                       "m.č.113, přízemí"</t>
  </si>
  <si>
    <t>12</t>
  </si>
  <si>
    <t>59761406</t>
  </si>
  <si>
    <t>dlaždice keramické slinuté neglazované mrazuvzdorné přes 19 do 25 ks/m2</t>
  </si>
  <si>
    <t>-205637260</t>
  </si>
  <si>
    <t>161,498*1,05</t>
  </si>
  <si>
    <t>13</t>
  </si>
  <si>
    <t>998771101</t>
  </si>
  <si>
    <t>Přesun hmot pro podlahy z dlaždic stanovený z hmotnosti přesunovaného materiálu vodorovná dopravní vzdálenost do 50 m v objektech výšky do 6 m</t>
  </si>
  <si>
    <t>825270211</t>
  </si>
  <si>
    <t>14</t>
  </si>
  <si>
    <t>998771181</t>
  </si>
  <si>
    <t>Přesun hmot pro podlahy z dlaždic stanovený z hmotnosti přesunovaného materiálu Příplatek k ceně za přesun prováděný bez použití mechanizace pro jakoukoliv výšku objektu</t>
  </si>
  <si>
    <t>512217451</t>
  </si>
  <si>
    <t>781</t>
  </si>
  <si>
    <t>Dokončovací práce - obklady</t>
  </si>
  <si>
    <t>17</t>
  </si>
  <si>
    <t>781414112</t>
  </si>
  <si>
    <t xml:space="preserve">Montáž obkladů vnitřních stěn z obkladaček a dekorů (listel) pórovinových  lepených flexibilním lepidlem z obkladaček pravoúhlých přes 22 do 25 ks/m2</t>
  </si>
  <si>
    <t>-1058961077</t>
  </si>
  <si>
    <t xml:space="preserve">Mezisoučet suterén </t>
  </si>
  <si>
    <t>18</t>
  </si>
  <si>
    <t>59761039</t>
  </si>
  <si>
    <t>obkládačky keramické koupelnové (bílé i barevné) přes 22 do 25 ks/m2</t>
  </si>
  <si>
    <t>-1307559804</t>
  </si>
  <si>
    <t>329,925*1,05</t>
  </si>
  <si>
    <t>781474114</t>
  </si>
  <si>
    <t xml:space="preserve">Montáž obkladů vnitřních stěn z dlaždic keramických  lepených flexibilním lepidlem režných nebo glazovaných hladkých přes 19 do 22 ks/m2</t>
  </si>
  <si>
    <t>-5706440</t>
  </si>
  <si>
    <t>59761432</t>
  </si>
  <si>
    <t>dlaždice keramické slinuté neglazované mrazuvzdorné pro extrémní mechanické namáhání přes 19 do 25 ks/m2</t>
  </si>
  <si>
    <t>-1916317430</t>
  </si>
  <si>
    <t>121,95*1,05</t>
  </si>
  <si>
    <t>19</t>
  </si>
  <si>
    <t>998781102</t>
  </si>
  <si>
    <t xml:space="preserve">Přesun hmot pro obklady keramické  stanovený z hmotnosti přesunovaného materiálu vodorovná dopravní vzdálenost do 50 m v objektech výšky přes 6 do 12 m</t>
  </si>
  <si>
    <t>1643067282</t>
  </si>
  <si>
    <t>784</t>
  </si>
  <si>
    <t>Dokončovací práce - malby a tapety</t>
  </si>
  <si>
    <t>58</t>
  </si>
  <si>
    <t>784211001</t>
  </si>
  <si>
    <t>Malby z malířských směsí otěruvzdorných za mokra jednonásobné, bílé za mokra otěruvzdorné výborně v místnostech výšky do 3,80 m</t>
  </si>
  <si>
    <t>144947006</t>
  </si>
  <si>
    <t xml:space="preserve">14,9+(1+1,5)*2*1,5               "m.č.002"</t>
  </si>
  <si>
    <t xml:space="preserve">1,3+(1+1,3)*2*1,5               "m.č.002a"</t>
  </si>
  <si>
    <t xml:space="preserve">3,2+(1,5+2,0)*2*1,5            "m.č.005"</t>
  </si>
  <si>
    <t xml:space="preserve">26,45+(6,15+4,3)*2*3,0            "m.č.007"</t>
  </si>
  <si>
    <t xml:space="preserve">12,4+(3,65+3,4)*2*1,2            "m.č.008"</t>
  </si>
  <si>
    <t xml:space="preserve">8,16+(2,4+3,4)*2*1,2            "m.č.008a"</t>
  </si>
  <si>
    <t xml:space="preserve">10,5+(3,75+2,8)*2*1,2            "m.č.010"</t>
  </si>
  <si>
    <t xml:space="preserve">18,5+(6,15+3,85)*2*1,2            "m.č.011"</t>
  </si>
  <si>
    <t xml:space="preserve">2,5+(2,5+1,0)*2*1,2                  "m.č.012"</t>
  </si>
  <si>
    <t xml:space="preserve">0,8+(0,9+1,0)*2*1,2                  "m.č.012a"</t>
  </si>
  <si>
    <t xml:space="preserve">30,27+(6,15+4,35)*2*1,2                  "m.č.013"</t>
  </si>
  <si>
    <t xml:space="preserve">29,80+(6,15+4,80)*2*1,2                  "m.č.014"</t>
  </si>
  <si>
    <t xml:space="preserve">20,0+(6,15+3,25)*2*1,2                  "m.č.015"</t>
  </si>
  <si>
    <t xml:space="preserve">55,2+(28,15+7,35)*2*1,5                  "m.č.016"</t>
  </si>
  <si>
    <t xml:space="preserve">11,25+(3,15+3,95)*2*1,2                  "m.č.022"</t>
  </si>
  <si>
    <t xml:space="preserve">1,12+(1,4+0,8)*2*1,2                  "m.č.022a"</t>
  </si>
  <si>
    <t xml:space="preserve">2,48+(2,45+1,1)*2*1,2                  "m.č.023"</t>
  </si>
  <si>
    <t xml:space="preserve">1,46+(1,85+0,9)*2*1,2                  "m.č.023a"</t>
  </si>
  <si>
    <t xml:space="preserve">2,8+(1,85+1,45)*2*1,2                  "m.č.023b"</t>
  </si>
  <si>
    <t xml:space="preserve">4,13+(2,7+1,4)*2*1,5                  "m.č.037"</t>
  </si>
  <si>
    <t xml:space="preserve">26,1+(4,2+8,55)*2*3,4                "m.č.101"</t>
  </si>
  <si>
    <t xml:space="preserve">26,45+(4,3+6,15)*2*1,6                "m.č.105"</t>
  </si>
  <si>
    <t xml:space="preserve">38,75+(6,3+6,15)*2*1,6                "m.č.106"</t>
  </si>
  <si>
    <t xml:space="preserve">21,5+(3,5+6,15)*2*1,6                "m.č.107"</t>
  </si>
  <si>
    <t xml:space="preserve">12,62+(2,9+5,05)*2*1,6                "m.č.108"</t>
  </si>
  <si>
    <t xml:space="preserve">102,25+(19,15+6,15)*2*1,6                "m.č.109"</t>
  </si>
  <si>
    <t xml:space="preserve">52,38+(19,5+2,7)*2*3,4                "m.č.110"</t>
  </si>
  <si>
    <t xml:space="preserve">11,34+(4,2+2,7)*2*3,4                "m.č.111a"</t>
  </si>
  <si>
    <t xml:space="preserve">14,7+(5,75+2,6)*2*1,6                "m.č.112"</t>
  </si>
  <si>
    <t xml:space="preserve">139,4+(27,65+6,15)*2*3,4                "m.č.113"</t>
  </si>
  <si>
    <t xml:space="preserve">10,67+(3,95+2,7)*2*3,4                "m.č.114"</t>
  </si>
  <si>
    <t xml:space="preserve">47,9+(4,2+11,4)*2*3,4                "m.č.117"</t>
  </si>
  <si>
    <t xml:space="preserve">69,12+(25,6+11,4)*2*3,4                "m.č.118"</t>
  </si>
  <si>
    <t xml:space="preserve">23,25+(5,6+4,15)*2*3,4                "m.č.119"</t>
  </si>
  <si>
    <t xml:space="preserve">26,5+(6,55+4,4)*2*3,4                  "m.č. 201"</t>
  </si>
  <si>
    <t xml:space="preserve">5,45+(3,0+2,3)*2*1,6                  "m.č. 202"</t>
  </si>
  <si>
    <t xml:space="preserve">0,99+(0,9+1,2)*2*1,6                  "m.č. 202a"</t>
  </si>
  <si>
    <t xml:space="preserve">44,1+(6,3+7,0)*2*3,4                  "m.č. 205"</t>
  </si>
  <si>
    <t xml:space="preserve">6,35+(2,1+2,9)*2*3,4                  "m.č. 206"</t>
  </si>
  <si>
    <t xml:space="preserve">1,62+(1,8+0,9)*2*1,6                  "m.č. 207"</t>
  </si>
  <si>
    <t xml:space="preserve">1,62+(1,8+0,9)*2*1,6                  "m.č. 208"</t>
  </si>
  <si>
    <t xml:space="preserve">3,24+(1,8+1,9)*2*1,6                  "m.č. 207a"</t>
  </si>
  <si>
    <t xml:space="preserve">3,24+(1,8+1,9)*2*1,6                  "m.č. 208a"</t>
  </si>
  <si>
    <t xml:space="preserve">3,24+(4,1+3,3)*2*3,4                  "m.č. 209"</t>
  </si>
  <si>
    <t xml:space="preserve">35,35+(6,45+6,3)*2*3,4                  "m.č. 210"</t>
  </si>
  <si>
    <t xml:space="preserve">59,95+(22,0+2,7)*2*3,4                  "m.č. 213"</t>
  </si>
  <si>
    <t>57</t>
  </si>
  <si>
    <t>784211007</t>
  </si>
  <si>
    <t>Malby z malířských směsí otěruvzdorných za mokra jednonásobné, bílé za mokra otěruvzdorné výborně na schodišti o výšce podlaží do 3,80 m</t>
  </si>
  <si>
    <t>455027339</t>
  </si>
  <si>
    <t xml:space="preserve">(7,35+4,4)*2*3                      "m.č.006, suterén"</t>
  </si>
  <si>
    <t xml:space="preserve">(7,5+4,6)*2*3,4                      "m.č.104, přízemí"</t>
  </si>
  <si>
    <t xml:space="preserve">(9,2+5,3)*2*3,4                     "m.č.111, přízemí"</t>
  </si>
  <si>
    <t>791</t>
  </si>
  <si>
    <t>Zařízení velkokuchyní</t>
  </si>
  <si>
    <t>137</t>
  </si>
  <si>
    <t>791 11-1001</t>
  </si>
  <si>
    <t>Dodávka a montáž zařízení kuchyně dle samostatného soupisu</t>
  </si>
  <si>
    <t>kč</t>
  </si>
  <si>
    <t>1629405206</t>
  </si>
  <si>
    <t xml:space="preserve">1    "dle samosttaného soupisu - viz. Gastpro"</t>
  </si>
  <si>
    <t>HZS</t>
  </si>
  <si>
    <t>Hodinové zúčtovací sazby</t>
  </si>
  <si>
    <t>141</t>
  </si>
  <si>
    <t>HZS1292</t>
  </si>
  <si>
    <t xml:space="preserve">Hodinové zúčtovací sazby profesí HSV  zemní a pomocné práce stavební dělník</t>
  </si>
  <si>
    <t>hod</t>
  </si>
  <si>
    <t>512</t>
  </si>
  <si>
    <t>-1264482262</t>
  </si>
  <si>
    <t xml:space="preserve">24            "průzkumné a nepředvídatelné práce"</t>
  </si>
  <si>
    <t>140</t>
  </si>
  <si>
    <t>HZS1301</t>
  </si>
  <si>
    <t xml:space="preserve">Hodinové zúčtovací sazby profesí HSV  provádění konstrukcí zedník</t>
  </si>
  <si>
    <t>-1472755999</t>
  </si>
  <si>
    <t xml:space="preserve">80            "průzkumné a nepředvídatelné práce"</t>
  </si>
  <si>
    <t>139</t>
  </si>
  <si>
    <t>HZS2161</t>
  </si>
  <si>
    <t xml:space="preserve">Hodinové zúčtovací sazby profesí PSV  provádění stavebních konstrukcí izolatér</t>
  </si>
  <si>
    <t>1426731994</t>
  </si>
  <si>
    <t>142</t>
  </si>
  <si>
    <t>HZS2322</t>
  </si>
  <si>
    <t xml:space="preserve">Hodinové zúčtovací sazby profesí PSV  úpravy povrchů a podlahy obkladač odborný</t>
  </si>
  <si>
    <t>-268588792</t>
  </si>
  <si>
    <t xml:space="preserve">80            "opravy a nepředvídatelné práce"</t>
  </si>
  <si>
    <t>143</t>
  </si>
  <si>
    <t>HZS2332</t>
  </si>
  <si>
    <t xml:space="preserve">Hodinové zúčtovací sazby profesí PSV  úpravy povrchů a podlahy podlahář odborný</t>
  </si>
  <si>
    <t>1252976344</t>
  </si>
  <si>
    <t>145</t>
  </si>
  <si>
    <t>HZS3211</t>
  </si>
  <si>
    <t xml:space="preserve">Hodinové zúčtovací sazby montáží technologických zařízení  na stavebních objektech montér vzduchotechniky a chlazení</t>
  </si>
  <si>
    <t>390806120</t>
  </si>
  <si>
    <t xml:space="preserve">80            "čištění a nepředvídatelné práce"</t>
  </si>
  <si>
    <t>144</t>
  </si>
  <si>
    <t>HZS3212</t>
  </si>
  <si>
    <t xml:space="preserve">Hodinové zúčtovací sazby montáží technologických zařízení  na stavebních objektech montér vzduchotechniky odborný</t>
  </si>
  <si>
    <t>-399395537</t>
  </si>
  <si>
    <t xml:space="preserve">120            "opravy a nepředvídatelné práce"</t>
  </si>
  <si>
    <t>VRN - Vedlejší a ostatní náklady</t>
  </si>
  <si>
    <t>VRN - Vedlejší rozpočtové náklady</t>
  </si>
  <si>
    <t xml:space="preserve">    VRN3 - Zařízení staveniště</t>
  </si>
  <si>
    <t xml:space="preserve">    VRN4 - Inženýrská činnost</t>
  </si>
  <si>
    <t>Vedlejší rozpočtové náklady</t>
  </si>
  <si>
    <t>VRN3</t>
  </si>
  <si>
    <t>Zařízení staveniště</t>
  </si>
  <si>
    <t>032002000</t>
  </si>
  <si>
    <t>Vybavení staveniště</t>
  </si>
  <si>
    <t>…</t>
  </si>
  <si>
    <t>1024</t>
  </si>
  <si>
    <t>-671901274</t>
  </si>
  <si>
    <t>VRN4</t>
  </si>
  <si>
    <t>Inženýrská činnost</t>
  </si>
  <si>
    <t>044002000</t>
  </si>
  <si>
    <t>Revize</t>
  </si>
  <si>
    <t>1826396410</t>
  </si>
  <si>
    <t>045002000</t>
  </si>
  <si>
    <t>Kompletační a koordinační činnost</t>
  </si>
  <si>
    <t>-1549439946</t>
  </si>
  <si>
    <t xml:space="preserve">1   "kompleteční a koordinační činnost"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</si>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</sst>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29</v>
      </c>
      <c r="AO10" s="29"/>
      <c r="AP10" s="29"/>
      <c r="AQ10" s="31"/>
      <c r="BE10" s="39"/>
      <c r="BS10" s="24" t="s">
        <v>8</v>
      </c>
    </row>
    <row r="11" ht="18.48" customHeight="1">
      <c r="B11" s="28"/>
      <c r="C11" s="29"/>
      <c r="D11" s="29"/>
      <c r="E11" s="35" t="s">
        <v>30</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31</v>
      </c>
      <c r="AL11" s="29"/>
      <c r="AM11" s="29"/>
      <c r="AN11" s="35" t="s">
        <v>32</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34</v>
      </c>
      <c r="AO13" s="29"/>
      <c r="AP13" s="29"/>
      <c r="AQ13" s="31"/>
      <c r="BE13" s="39"/>
      <c r="BS13" s="24" t="s">
        <v>8</v>
      </c>
    </row>
    <row r="14">
      <c r="B14" s="28"/>
      <c r="C14" s="29"/>
      <c r="D14" s="29"/>
      <c r="E14" s="42" t="s">
        <v>34</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31</v>
      </c>
      <c r="AL14" s="29"/>
      <c r="AM14" s="29"/>
      <c r="AN14" s="42" t="s">
        <v>34</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36</v>
      </c>
      <c r="AO16" s="29"/>
      <c r="AP16" s="29"/>
      <c r="AQ16" s="31"/>
      <c r="BE16" s="39"/>
      <c r="BS16" s="24" t="s">
        <v>6</v>
      </c>
    </row>
    <row r="17" ht="18.48" customHeight="1">
      <c r="B17" s="28"/>
      <c r="C17" s="29"/>
      <c r="D17" s="29"/>
      <c r="E17" s="35" t="s">
        <v>37</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31</v>
      </c>
      <c r="AL17" s="29"/>
      <c r="AM17" s="29"/>
      <c r="AN17" s="35" t="s">
        <v>21</v>
      </c>
      <c r="AO17" s="29"/>
      <c r="AP17" s="29"/>
      <c r="AQ17" s="31"/>
      <c r="BE17" s="39"/>
      <c r="BS17" s="24" t="s">
        <v>38</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21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40</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41</v>
      </c>
      <c r="M25" s="52"/>
      <c r="N25" s="52"/>
      <c r="O25" s="52"/>
      <c r="P25" s="47"/>
      <c r="Q25" s="47"/>
      <c r="R25" s="47"/>
      <c r="S25" s="47"/>
      <c r="T25" s="47"/>
      <c r="U25" s="47"/>
      <c r="V25" s="47"/>
      <c r="W25" s="52" t="s">
        <v>42</v>
      </c>
      <c r="X25" s="52"/>
      <c r="Y25" s="52"/>
      <c r="Z25" s="52"/>
      <c r="AA25" s="52"/>
      <c r="AB25" s="52"/>
      <c r="AC25" s="52"/>
      <c r="AD25" s="52"/>
      <c r="AE25" s="52"/>
      <c r="AF25" s="47"/>
      <c r="AG25" s="47"/>
      <c r="AH25" s="47"/>
      <c r="AI25" s="47"/>
      <c r="AJ25" s="47"/>
      <c r="AK25" s="52" t="s">
        <v>43</v>
      </c>
      <c r="AL25" s="52"/>
      <c r="AM25" s="52"/>
      <c r="AN25" s="52"/>
      <c r="AO25" s="52"/>
      <c r="AP25" s="47"/>
      <c r="AQ25" s="51"/>
      <c r="BE25" s="39"/>
    </row>
    <row r="26" s="2" customFormat="1" ht="14.4" customHeight="1">
      <c r="B26" s="53"/>
      <c r="C26" s="54"/>
      <c r="D26" s="55" t="s">
        <v>44</v>
      </c>
      <c r="E26" s="54"/>
      <c r="F26" s="55" t="s">
        <v>45</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46</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47</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48</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49</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50</v>
      </c>
      <c r="E32" s="61"/>
      <c r="F32" s="61"/>
      <c r="G32" s="61"/>
      <c r="H32" s="61"/>
      <c r="I32" s="61"/>
      <c r="J32" s="61"/>
      <c r="K32" s="61"/>
      <c r="L32" s="61"/>
      <c r="M32" s="61"/>
      <c r="N32" s="61"/>
      <c r="O32" s="61"/>
      <c r="P32" s="61"/>
      <c r="Q32" s="61"/>
      <c r="R32" s="61"/>
      <c r="S32" s="61"/>
      <c r="T32" s="62" t="s">
        <v>51</v>
      </c>
      <c r="U32" s="61"/>
      <c r="V32" s="61"/>
      <c r="W32" s="61"/>
      <c r="X32" s="63" t="s">
        <v>52</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53</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2019-36Kasarna</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Stavebni upravy a změna v užívání čp. 428 ul. Čs. armády, Nové Město nad Metují</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Nové Město nad Metují</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8. 12. 2019</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SPŠ, OŠ, ZŠ, Nové Město nad Metují</v>
      </c>
      <c r="M46" s="74"/>
      <c r="N46" s="74"/>
      <c r="O46" s="74"/>
      <c r="P46" s="74"/>
      <c r="Q46" s="74"/>
      <c r="R46" s="74"/>
      <c r="S46" s="74"/>
      <c r="T46" s="74"/>
      <c r="U46" s="74"/>
      <c r="V46" s="74"/>
      <c r="W46" s="74"/>
      <c r="X46" s="74"/>
      <c r="Y46" s="74"/>
      <c r="Z46" s="74"/>
      <c r="AA46" s="74"/>
      <c r="AB46" s="74"/>
      <c r="AC46" s="74"/>
      <c r="AD46" s="74"/>
      <c r="AE46" s="74"/>
      <c r="AF46" s="74"/>
      <c r="AG46" s="74"/>
      <c r="AH46" s="74"/>
      <c r="AI46" s="76" t="s">
        <v>35</v>
      </c>
      <c r="AJ46" s="74"/>
      <c r="AK46" s="74"/>
      <c r="AL46" s="74"/>
      <c r="AM46" s="77" t="str">
        <f>IF(E17="","",E17)</f>
        <v>J.Vondřejc, PROJEKTOVÉ ATELIÉRY</v>
      </c>
      <c r="AN46" s="77"/>
      <c r="AO46" s="77"/>
      <c r="AP46" s="77"/>
      <c r="AQ46" s="74"/>
      <c r="AR46" s="72"/>
      <c r="AS46" s="86" t="s">
        <v>54</v>
      </c>
      <c r="AT46" s="87"/>
      <c r="AU46" s="88"/>
      <c r="AV46" s="88"/>
      <c r="AW46" s="88"/>
      <c r="AX46" s="88"/>
      <c r="AY46" s="88"/>
      <c r="AZ46" s="88"/>
      <c r="BA46" s="88"/>
      <c r="BB46" s="88"/>
      <c r="BC46" s="88"/>
      <c r="BD46" s="89"/>
    </row>
    <row r="47" s="1" customFormat="1">
      <c r="B47" s="46"/>
      <c r="C47" s="76" t="s">
        <v>33</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55</v>
      </c>
      <c r="D49" s="97"/>
      <c r="E49" s="97"/>
      <c r="F49" s="97"/>
      <c r="G49" s="97"/>
      <c r="H49" s="98"/>
      <c r="I49" s="99" t="s">
        <v>56</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57</v>
      </c>
      <c r="AH49" s="97"/>
      <c r="AI49" s="97"/>
      <c r="AJ49" s="97"/>
      <c r="AK49" s="97"/>
      <c r="AL49" s="97"/>
      <c r="AM49" s="97"/>
      <c r="AN49" s="99" t="s">
        <v>58</v>
      </c>
      <c r="AO49" s="97"/>
      <c r="AP49" s="97"/>
      <c r="AQ49" s="101" t="s">
        <v>59</v>
      </c>
      <c r="AR49" s="72"/>
      <c r="AS49" s="102" t="s">
        <v>60</v>
      </c>
      <c r="AT49" s="103" t="s">
        <v>61</v>
      </c>
      <c r="AU49" s="103" t="s">
        <v>62</v>
      </c>
      <c r="AV49" s="103" t="s">
        <v>63</v>
      </c>
      <c r="AW49" s="103" t="s">
        <v>64</v>
      </c>
      <c r="AX49" s="103" t="s">
        <v>65</v>
      </c>
      <c r="AY49" s="103" t="s">
        <v>66</v>
      </c>
      <c r="AZ49" s="103" t="s">
        <v>67</v>
      </c>
      <c r="BA49" s="103" t="s">
        <v>68</v>
      </c>
      <c r="BB49" s="103" t="s">
        <v>69</v>
      </c>
      <c r="BC49" s="103" t="s">
        <v>70</v>
      </c>
      <c r="BD49" s="104" t="s">
        <v>71</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72</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73</v>
      </c>
      <c r="BT51" s="117" t="s">
        <v>74</v>
      </c>
      <c r="BU51" s="118" t="s">
        <v>75</v>
      </c>
      <c r="BV51" s="117" t="s">
        <v>76</v>
      </c>
      <c r="BW51" s="117" t="s">
        <v>7</v>
      </c>
      <c r="BX51" s="117" t="s">
        <v>77</v>
      </c>
      <c r="CL51" s="117" t="s">
        <v>21</v>
      </c>
    </row>
    <row r="52" s="5" customFormat="1" ht="63" customHeight="1">
      <c r="B52" s="119"/>
      <c r="C52" s="120"/>
      <c r="D52" s="121" t="s">
        <v>78</v>
      </c>
      <c r="E52" s="121"/>
      <c r="F52" s="121"/>
      <c r="G52" s="121"/>
      <c r="H52" s="121"/>
      <c r="I52" s="122"/>
      <c r="J52" s="121" t="s">
        <v>79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ROUND(SUM(AG53:AG54),2)</f>
        <v>0</v>
      </c>
      <c r="AH52" s="122"/>
      <c r="AI52" s="122"/>
      <c r="AJ52" s="122"/>
      <c r="AK52" s="122"/>
      <c r="AL52" s="122"/>
      <c r="AM52" s="122"/>
      <c r="AN52" s="124">
        <f>SUM(AG52,AT52)</f>
        <v>0</v>
      </c>
      <c r="AO52" s="122"/>
      <c r="AP52" s="122"/>
      <c r="AQ52" s="125" t="s">
        <v>80</v>
      </c>
      <c r="AR52" s="126"/>
      <c r="AS52" s="127">
        <f>ROUND(SUM(AS53:AS54),2)</f>
        <v>0</v>
      </c>
      <c r="AT52" s="128">
        <f>ROUND(SUM(AV52:AW52),2)</f>
        <v>0</v>
      </c>
      <c r="AU52" s="129">
        <f>ROUND(SUM(AU53:AU54),5)</f>
        <v>0</v>
      </c>
      <c r="AV52" s="128">
        <f>ROUND(AZ52*L26,2)</f>
        <v>0</v>
      </c>
      <c r="AW52" s="128">
        <f>ROUND(BA52*L27,2)</f>
        <v>0</v>
      </c>
      <c r="AX52" s="128">
        <f>ROUND(BB52*L26,2)</f>
        <v>0</v>
      </c>
      <c r="AY52" s="128">
        <f>ROUND(BC52*L27,2)</f>
        <v>0</v>
      </c>
      <c r="AZ52" s="128">
        <f>ROUND(SUM(AZ53:AZ54),2)</f>
        <v>0</v>
      </c>
      <c r="BA52" s="128">
        <f>ROUND(SUM(BA53:BA54),2)</f>
        <v>0</v>
      </c>
      <c r="BB52" s="128">
        <f>ROUND(SUM(BB53:BB54),2)</f>
        <v>0</v>
      </c>
      <c r="BC52" s="128">
        <f>ROUND(SUM(BC53:BC54),2)</f>
        <v>0</v>
      </c>
      <c r="BD52" s="130">
        <f>ROUND(SUM(BD53:BD54),2)</f>
        <v>0</v>
      </c>
      <c r="BS52" s="131" t="s">
        <v>73</v>
      </c>
      <c r="BT52" s="131" t="s">
        <v>81</v>
      </c>
      <c r="BU52" s="131" t="s">
        <v>75</v>
      </c>
      <c r="BV52" s="131" t="s">
        <v>76</v>
      </c>
      <c r="BW52" s="131" t="s">
        <v>82</v>
      </c>
      <c r="BX52" s="131" t="s">
        <v>7</v>
      </c>
      <c r="CL52" s="131" t="s">
        <v>21</v>
      </c>
      <c r="CM52" s="131" t="s">
        <v>83</v>
      </c>
    </row>
    <row r="53" s="6" customFormat="1" ht="42.75" customHeight="1">
      <c r="A53" s="132" t="s">
        <v>84</v>
      </c>
      <c r="B53" s="133"/>
      <c r="C53" s="134"/>
      <c r="D53" s="134"/>
      <c r="E53" s="135" t="s">
        <v>85</v>
      </c>
      <c r="F53" s="135"/>
      <c r="G53" s="135"/>
      <c r="H53" s="135"/>
      <c r="I53" s="135"/>
      <c r="J53" s="134"/>
      <c r="K53" s="135" t="s">
        <v>86</v>
      </c>
      <c r="L53" s="135"/>
      <c r="M53" s="135"/>
      <c r="N53" s="135"/>
      <c r="O53" s="135"/>
      <c r="P53" s="135"/>
      <c r="Q53" s="135"/>
      <c r="R53" s="135"/>
      <c r="S53" s="135"/>
      <c r="T53" s="135"/>
      <c r="U53" s="135"/>
      <c r="V53" s="135"/>
      <c r="W53" s="135"/>
      <c r="X53" s="135"/>
      <c r="Y53" s="135"/>
      <c r="Z53" s="135"/>
      <c r="AA53" s="135"/>
      <c r="AB53" s="135"/>
      <c r="AC53" s="135"/>
      <c r="AD53" s="135"/>
      <c r="AE53" s="135"/>
      <c r="AF53" s="135"/>
      <c r="AG53" s="136">
        <f>'Budova - Stavební úpravy ...'!J29</f>
        <v>0</v>
      </c>
      <c r="AH53" s="134"/>
      <c r="AI53" s="134"/>
      <c r="AJ53" s="134"/>
      <c r="AK53" s="134"/>
      <c r="AL53" s="134"/>
      <c r="AM53" s="134"/>
      <c r="AN53" s="136">
        <f>SUM(AG53,AT53)</f>
        <v>0</v>
      </c>
      <c r="AO53" s="134"/>
      <c r="AP53" s="134"/>
      <c r="AQ53" s="137" t="s">
        <v>87</v>
      </c>
      <c r="AR53" s="138"/>
      <c r="AS53" s="139">
        <v>0</v>
      </c>
      <c r="AT53" s="140">
        <f>ROUND(SUM(AV53:AW53),2)</f>
        <v>0</v>
      </c>
      <c r="AU53" s="141">
        <f>'Budova - Stavební úpravy ...'!P103</f>
        <v>0</v>
      </c>
      <c r="AV53" s="140">
        <f>'Budova - Stavební úpravy ...'!J32</f>
        <v>0</v>
      </c>
      <c r="AW53" s="140">
        <f>'Budova - Stavební úpravy ...'!J33</f>
        <v>0</v>
      </c>
      <c r="AX53" s="140">
        <f>'Budova - Stavební úpravy ...'!J34</f>
        <v>0</v>
      </c>
      <c r="AY53" s="140">
        <f>'Budova - Stavební úpravy ...'!J35</f>
        <v>0</v>
      </c>
      <c r="AZ53" s="140">
        <f>'Budova - Stavební úpravy ...'!F32</f>
        <v>0</v>
      </c>
      <c r="BA53" s="140">
        <f>'Budova - Stavební úpravy ...'!F33</f>
        <v>0</v>
      </c>
      <c r="BB53" s="140">
        <f>'Budova - Stavební úpravy ...'!F34</f>
        <v>0</v>
      </c>
      <c r="BC53" s="140">
        <f>'Budova - Stavební úpravy ...'!F35</f>
        <v>0</v>
      </c>
      <c r="BD53" s="142">
        <f>'Budova - Stavební úpravy ...'!F36</f>
        <v>0</v>
      </c>
      <c r="BT53" s="143" t="s">
        <v>83</v>
      </c>
      <c r="BV53" s="143" t="s">
        <v>76</v>
      </c>
      <c r="BW53" s="143" t="s">
        <v>88</v>
      </c>
      <c r="BX53" s="143" t="s">
        <v>82</v>
      </c>
      <c r="CL53" s="143" t="s">
        <v>21</v>
      </c>
    </row>
    <row r="54" s="6" customFormat="1" ht="16.5" customHeight="1">
      <c r="A54" s="132" t="s">
        <v>84</v>
      </c>
      <c r="B54" s="133"/>
      <c r="C54" s="134"/>
      <c r="D54" s="134"/>
      <c r="E54" s="135" t="s">
        <v>89</v>
      </c>
      <c r="F54" s="135"/>
      <c r="G54" s="135"/>
      <c r="H54" s="135"/>
      <c r="I54" s="135"/>
      <c r="J54" s="134"/>
      <c r="K54" s="135" t="s">
        <v>90</v>
      </c>
      <c r="L54" s="135"/>
      <c r="M54" s="135"/>
      <c r="N54" s="135"/>
      <c r="O54" s="135"/>
      <c r="P54" s="135"/>
      <c r="Q54" s="135"/>
      <c r="R54" s="135"/>
      <c r="S54" s="135"/>
      <c r="T54" s="135"/>
      <c r="U54" s="135"/>
      <c r="V54" s="135"/>
      <c r="W54" s="135"/>
      <c r="X54" s="135"/>
      <c r="Y54" s="135"/>
      <c r="Z54" s="135"/>
      <c r="AA54" s="135"/>
      <c r="AB54" s="135"/>
      <c r="AC54" s="135"/>
      <c r="AD54" s="135"/>
      <c r="AE54" s="135"/>
      <c r="AF54" s="135"/>
      <c r="AG54" s="136">
        <f>'VRN - Vedlejší a ostatní ...'!J29</f>
        <v>0</v>
      </c>
      <c r="AH54" s="134"/>
      <c r="AI54" s="134"/>
      <c r="AJ54" s="134"/>
      <c r="AK54" s="134"/>
      <c r="AL54" s="134"/>
      <c r="AM54" s="134"/>
      <c r="AN54" s="136">
        <f>SUM(AG54,AT54)</f>
        <v>0</v>
      </c>
      <c r="AO54" s="134"/>
      <c r="AP54" s="134"/>
      <c r="AQ54" s="137" t="s">
        <v>87</v>
      </c>
      <c r="AR54" s="138"/>
      <c r="AS54" s="144">
        <v>0</v>
      </c>
      <c r="AT54" s="145">
        <f>ROUND(SUM(AV54:AW54),2)</f>
        <v>0</v>
      </c>
      <c r="AU54" s="146">
        <f>'VRN - Vedlejší a ostatní ...'!P85</f>
        <v>0</v>
      </c>
      <c r="AV54" s="145">
        <f>'VRN - Vedlejší a ostatní ...'!J32</f>
        <v>0</v>
      </c>
      <c r="AW54" s="145">
        <f>'VRN - Vedlejší a ostatní ...'!J33</f>
        <v>0</v>
      </c>
      <c r="AX54" s="145">
        <f>'VRN - Vedlejší a ostatní ...'!J34</f>
        <v>0</v>
      </c>
      <c r="AY54" s="145">
        <f>'VRN - Vedlejší a ostatní ...'!J35</f>
        <v>0</v>
      </c>
      <c r="AZ54" s="145">
        <f>'VRN - Vedlejší a ostatní ...'!F32</f>
        <v>0</v>
      </c>
      <c r="BA54" s="145">
        <f>'VRN - Vedlejší a ostatní ...'!F33</f>
        <v>0</v>
      </c>
      <c r="BB54" s="145">
        <f>'VRN - Vedlejší a ostatní ...'!F34</f>
        <v>0</v>
      </c>
      <c r="BC54" s="145">
        <f>'VRN - Vedlejší a ostatní ...'!F35</f>
        <v>0</v>
      </c>
      <c r="BD54" s="147">
        <f>'VRN - Vedlejší a ostatní ...'!F36</f>
        <v>0</v>
      </c>
      <c r="BT54" s="143" t="s">
        <v>83</v>
      </c>
      <c r="BV54" s="143" t="s">
        <v>76</v>
      </c>
      <c r="BW54" s="143" t="s">
        <v>91</v>
      </c>
      <c r="BX54" s="143" t="s">
        <v>82</v>
      </c>
      <c r="CL54" s="143" t="s">
        <v>21</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5crYdIidGwL643oixijwwgUHfxmCi+J+FSD9bA24bJShDthXvJsFQNlfoVa4KdJHrcPDZt4VRInQ1gn0p3vxfw==" hashValue="AIRWQZeUuYtr+CxImlUxgc50deE/XWi1kzGB0LtjUaSkYYn8nl+hvvtH8h09Rphk9QTqI5mk0rmjPz1SsY4XMw=="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G51:AM51"/>
    <mergeCell ref="AN51:AP51"/>
    <mergeCell ref="AR2:BE2"/>
  </mergeCells>
  <hyperlinks>
    <hyperlink ref="K1:S1" location="C2" display="1) Rekapitulace stavby"/>
    <hyperlink ref="W1:AI1" location="C51" display="2) Rekapitulace objektů stavby a soupisů prací"/>
    <hyperlink ref="A53" location="'Budova - Stavební úpravy ...'!C2" display="/"/>
    <hyperlink ref="A54" location="'VR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92</v>
      </c>
      <c r="G1" s="151" t="s">
        <v>93</v>
      </c>
      <c r="H1" s="151"/>
      <c r="I1" s="152"/>
      <c r="J1" s="151" t="s">
        <v>94</v>
      </c>
      <c r="K1" s="150" t="s">
        <v>95</v>
      </c>
      <c r="L1" s="151" t="s">
        <v>96</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53"/>
      <c r="J3" s="26"/>
      <c r="K3" s="27"/>
      <c r="AT3" s="24" t="s">
        <v>83</v>
      </c>
    </row>
    <row r="4" ht="36.96" customHeight="1">
      <c r="B4" s="28"/>
      <c r="C4" s="29"/>
      <c r="D4" s="30" t="s">
        <v>97</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Stavebni upravy a změna v užívání čp. 428 ul. Čs. armády, Nové Město nad Metují</v>
      </c>
      <c r="F7" s="40"/>
      <c r="G7" s="40"/>
      <c r="H7" s="40"/>
      <c r="I7" s="154"/>
      <c r="J7" s="29"/>
      <c r="K7" s="31"/>
    </row>
    <row r="8">
      <c r="B8" s="28"/>
      <c r="C8" s="29"/>
      <c r="D8" s="40" t="s">
        <v>98</v>
      </c>
      <c r="E8" s="29"/>
      <c r="F8" s="29"/>
      <c r="G8" s="29"/>
      <c r="H8" s="29"/>
      <c r="I8" s="154"/>
      <c r="J8" s="29"/>
      <c r="K8" s="31"/>
    </row>
    <row r="9" s="1" customFormat="1" ht="28.5" customHeight="1">
      <c r="B9" s="46"/>
      <c r="C9" s="47"/>
      <c r="D9" s="47"/>
      <c r="E9" s="155" t="s">
        <v>99</v>
      </c>
      <c r="F9" s="47"/>
      <c r="G9" s="47"/>
      <c r="H9" s="47"/>
      <c r="I9" s="156"/>
      <c r="J9" s="47"/>
      <c r="K9" s="51"/>
    </row>
    <row r="10" s="1" customFormat="1">
      <c r="B10" s="46"/>
      <c r="C10" s="47"/>
      <c r="D10" s="40" t="s">
        <v>100</v>
      </c>
      <c r="E10" s="47"/>
      <c r="F10" s="47"/>
      <c r="G10" s="47"/>
      <c r="H10" s="47"/>
      <c r="I10" s="156"/>
      <c r="J10" s="47"/>
      <c r="K10" s="51"/>
    </row>
    <row r="11" s="1" customFormat="1" ht="36.96" customHeight="1">
      <c r="B11" s="46"/>
      <c r="C11" s="47"/>
      <c r="D11" s="47"/>
      <c r="E11" s="157" t="s">
        <v>101</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8. 12. 2019</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29</v>
      </c>
      <c r="K16" s="51"/>
    </row>
    <row r="17" s="1" customFormat="1" ht="18" customHeight="1">
      <c r="B17" s="46"/>
      <c r="C17" s="47"/>
      <c r="D17" s="47"/>
      <c r="E17" s="35" t="s">
        <v>30</v>
      </c>
      <c r="F17" s="47"/>
      <c r="G17" s="47"/>
      <c r="H17" s="47"/>
      <c r="I17" s="158" t="s">
        <v>31</v>
      </c>
      <c r="J17" s="35" t="s">
        <v>32</v>
      </c>
      <c r="K17" s="51"/>
    </row>
    <row r="18" s="1" customFormat="1" ht="6.96" customHeight="1">
      <c r="B18" s="46"/>
      <c r="C18" s="47"/>
      <c r="D18" s="47"/>
      <c r="E18" s="47"/>
      <c r="F18" s="47"/>
      <c r="G18" s="47"/>
      <c r="H18" s="47"/>
      <c r="I18" s="156"/>
      <c r="J18" s="47"/>
      <c r="K18" s="51"/>
    </row>
    <row r="19" s="1" customFormat="1" ht="14.4" customHeight="1">
      <c r="B19" s="46"/>
      <c r="C19" s="47"/>
      <c r="D19" s="40" t="s">
        <v>33</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31</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35</v>
      </c>
      <c r="E22" s="47"/>
      <c r="F22" s="47"/>
      <c r="G22" s="47"/>
      <c r="H22" s="47"/>
      <c r="I22" s="158" t="s">
        <v>28</v>
      </c>
      <c r="J22" s="35" t="s">
        <v>36</v>
      </c>
      <c r="K22" s="51"/>
    </row>
    <row r="23" s="1" customFormat="1" ht="18" customHeight="1">
      <c r="B23" s="46"/>
      <c r="C23" s="47"/>
      <c r="D23" s="47"/>
      <c r="E23" s="35" t="s">
        <v>37</v>
      </c>
      <c r="F23" s="47"/>
      <c r="G23" s="47"/>
      <c r="H23" s="47"/>
      <c r="I23" s="158" t="s">
        <v>31</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40</v>
      </c>
      <c r="E29" s="47"/>
      <c r="F29" s="47"/>
      <c r="G29" s="47"/>
      <c r="H29" s="47"/>
      <c r="I29" s="156"/>
      <c r="J29" s="167">
        <f>ROUND(J103,2)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42</v>
      </c>
      <c r="G31" s="47"/>
      <c r="H31" s="47"/>
      <c r="I31" s="168" t="s">
        <v>41</v>
      </c>
      <c r="J31" s="52" t="s">
        <v>43</v>
      </c>
      <c r="K31" s="51"/>
    </row>
    <row r="32" s="1" customFormat="1" ht="14.4" customHeight="1">
      <c r="B32" s="46"/>
      <c r="C32" s="47"/>
      <c r="D32" s="55" t="s">
        <v>44</v>
      </c>
      <c r="E32" s="55" t="s">
        <v>45</v>
      </c>
      <c r="F32" s="169">
        <f>ROUND(SUM(BE103:BE926), 2)</f>
        <v>0</v>
      </c>
      <c r="G32" s="47"/>
      <c r="H32" s="47"/>
      <c r="I32" s="170">
        <v>0.20999999999999999</v>
      </c>
      <c r="J32" s="169">
        <f>ROUND(ROUND((SUM(BE103:BE926)), 2)*I32, 2)</f>
        <v>0</v>
      </c>
      <c r="K32" s="51"/>
    </row>
    <row r="33" s="1" customFormat="1" ht="14.4" customHeight="1">
      <c r="B33" s="46"/>
      <c r="C33" s="47"/>
      <c r="D33" s="47"/>
      <c r="E33" s="55" t="s">
        <v>46</v>
      </c>
      <c r="F33" s="169">
        <f>ROUND(SUM(BF103:BF926), 2)</f>
        <v>0</v>
      </c>
      <c r="G33" s="47"/>
      <c r="H33" s="47"/>
      <c r="I33" s="170">
        <v>0.14999999999999999</v>
      </c>
      <c r="J33" s="169">
        <f>ROUND(ROUND((SUM(BF103:BF926)), 2)*I33, 2)</f>
        <v>0</v>
      </c>
      <c r="K33" s="51"/>
    </row>
    <row r="34" hidden="1" s="1" customFormat="1" ht="14.4" customHeight="1">
      <c r="B34" s="46"/>
      <c r="C34" s="47"/>
      <c r="D34" s="47"/>
      <c r="E34" s="55" t="s">
        <v>47</v>
      </c>
      <c r="F34" s="169">
        <f>ROUND(SUM(BG103:BG926), 2)</f>
        <v>0</v>
      </c>
      <c r="G34" s="47"/>
      <c r="H34" s="47"/>
      <c r="I34" s="170">
        <v>0.20999999999999999</v>
      </c>
      <c r="J34" s="169">
        <v>0</v>
      </c>
      <c r="K34" s="51"/>
    </row>
    <row r="35" hidden="1" s="1" customFormat="1" ht="14.4" customHeight="1">
      <c r="B35" s="46"/>
      <c r="C35" s="47"/>
      <c r="D35" s="47"/>
      <c r="E35" s="55" t="s">
        <v>48</v>
      </c>
      <c r="F35" s="169">
        <f>ROUND(SUM(BH103:BH926), 2)</f>
        <v>0</v>
      </c>
      <c r="G35" s="47"/>
      <c r="H35" s="47"/>
      <c r="I35" s="170">
        <v>0.14999999999999999</v>
      </c>
      <c r="J35" s="169">
        <v>0</v>
      </c>
      <c r="K35" s="51"/>
    </row>
    <row r="36" hidden="1" s="1" customFormat="1" ht="14.4" customHeight="1">
      <c r="B36" s="46"/>
      <c r="C36" s="47"/>
      <c r="D36" s="47"/>
      <c r="E36" s="55" t="s">
        <v>49</v>
      </c>
      <c r="F36" s="169">
        <f>ROUND(SUM(BI103:BI926),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50</v>
      </c>
      <c r="E38" s="98"/>
      <c r="F38" s="98"/>
      <c r="G38" s="173" t="s">
        <v>51</v>
      </c>
      <c r="H38" s="174" t="s">
        <v>52</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102</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Stavebni upravy a změna v užívání čp. 428 ul. Čs. armády, Nové Město nad Metují</v>
      </c>
      <c r="F47" s="40"/>
      <c r="G47" s="40"/>
      <c r="H47" s="40"/>
      <c r="I47" s="156"/>
      <c r="J47" s="47"/>
      <c r="K47" s="51"/>
    </row>
    <row r="48">
      <c r="B48" s="28"/>
      <c r="C48" s="40" t="s">
        <v>98</v>
      </c>
      <c r="D48" s="29"/>
      <c r="E48" s="29"/>
      <c r="F48" s="29"/>
      <c r="G48" s="29"/>
      <c r="H48" s="29"/>
      <c r="I48" s="154"/>
      <c r="J48" s="29"/>
      <c r="K48" s="31"/>
    </row>
    <row r="49" s="1" customFormat="1" ht="28.5" customHeight="1">
      <c r="B49" s="46"/>
      <c r="C49" s="47"/>
      <c r="D49" s="47"/>
      <c r="E49" s="155" t="s">
        <v>99</v>
      </c>
      <c r="F49" s="47"/>
      <c r="G49" s="47"/>
      <c r="H49" s="47"/>
      <c r="I49" s="156"/>
      <c r="J49" s="47"/>
      <c r="K49" s="51"/>
    </row>
    <row r="50" s="1" customFormat="1" ht="14.4" customHeight="1">
      <c r="B50" s="46"/>
      <c r="C50" s="40" t="s">
        <v>100</v>
      </c>
      <c r="D50" s="47"/>
      <c r="E50" s="47"/>
      <c r="F50" s="47"/>
      <c r="G50" s="47"/>
      <c r="H50" s="47"/>
      <c r="I50" s="156"/>
      <c r="J50" s="47"/>
      <c r="K50" s="51"/>
    </row>
    <row r="51" s="1" customFormat="1" ht="17.25" customHeight="1">
      <c r="B51" s="46"/>
      <c r="C51" s="47"/>
      <c r="D51" s="47"/>
      <c r="E51" s="157" t="str">
        <f>E11</f>
        <v>Budova - Stavební úpravy a změna v užívání čp. 428 ul. Čs. armády, Nové Město nad Metují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Nové Město nad Metují</v>
      </c>
      <c r="G53" s="47"/>
      <c r="H53" s="47"/>
      <c r="I53" s="158" t="s">
        <v>25</v>
      </c>
      <c r="J53" s="159" t="str">
        <f>IF(J14="","",J14)</f>
        <v>8. 12. 2019</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SPŠ, OŠ, ZŠ, Nové Město nad Metují</v>
      </c>
      <c r="G55" s="47"/>
      <c r="H55" s="47"/>
      <c r="I55" s="158" t="s">
        <v>35</v>
      </c>
      <c r="J55" s="44" t="str">
        <f>E23</f>
        <v>J.Vondřejc, PROJEKTOVÉ ATELIÉRY</v>
      </c>
      <c r="K55" s="51"/>
    </row>
    <row r="56" s="1" customFormat="1" ht="14.4" customHeight="1">
      <c r="B56" s="46"/>
      <c r="C56" s="40" t="s">
        <v>33</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103</v>
      </c>
      <c r="D58" s="171"/>
      <c r="E58" s="171"/>
      <c r="F58" s="171"/>
      <c r="G58" s="171"/>
      <c r="H58" s="171"/>
      <c r="I58" s="185"/>
      <c r="J58" s="186" t="s">
        <v>104</v>
      </c>
      <c r="K58" s="187"/>
    </row>
    <row r="59" s="1" customFormat="1" ht="10.32" customHeight="1">
      <c r="B59" s="46"/>
      <c r="C59" s="47"/>
      <c r="D59" s="47"/>
      <c r="E59" s="47"/>
      <c r="F59" s="47"/>
      <c r="G59" s="47"/>
      <c r="H59" s="47"/>
      <c r="I59" s="156"/>
      <c r="J59" s="47"/>
      <c r="K59" s="51"/>
    </row>
    <row r="60" s="1" customFormat="1" ht="29.28" customHeight="1">
      <c r="B60" s="46"/>
      <c r="C60" s="188" t="s">
        <v>105</v>
      </c>
      <c r="D60" s="47"/>
      <c r="E60" s="47"/>
      <c r="F60" s="47"/>
      <c r="G60" s="47"/>
      <c r="H60" s="47"/>
      <c r="I60" s="156"/>
      <c r="J60" s="167">
        <f>J103</f>
        <v>0</v>
      </c>
      <c r="K60" s="51"/>
      <c r="AU60" s="24" t="s">
        <v>106</v>
      </c>
    </row>
    <row r="61" s="8" customFormat="1" ht="24.96" customHeight="1">
      <c r="B61" s="189"/>
      <c r="C61" s="190"/>
      <c r="D61" s="191" t="s">
        <v>107</v>
      </c>
      <c r="E61" s="192"/>
      <c r="F61" s="192"/>
      <c r="G61" s="192"/>
      <c r="H61" s="192"/>
      <c r="I61" s="193"/>
      <c r="J61" s="194">
        <f>J104</f>
        <v>0</v>
      </c>
      <c r="K61" s="195"/>
    </row>
    <row r="62" s="9" customFormat="1" ht="19.92" customHeight="1">
      <c r="B62" s="196"/>
      <c r="C62" s="197"/>
      <c r="D62" s="198" t="s">
        <v>108</v>
      </c>
      <c r="E62" s="199"/>
      <c r="F62" s="199"/>
      <c r="G62" s="199"/>
      <c r="H62" s="199"/>
      <c r="I62" s="200"/>
      <c r="J62" s="201">
        <f>J105</f>
        <v>0</v>
      </c>
      <c r="K62" s="202"/>
    </row>
    <row r="63" s="9" customFormat="1" ht="19.92" customHeight="1">
      <c r="B63" s="196"/>
      <c r="C63" s="197"/>
      <c r="D63" s="198" t="s">
        <v>109</v>
      </c>
      <c r="E63" s="199"/>
      <c r="F63" s="199"/>
      <c r="G63" s="199"/>
      <c r="H63" s="199"/>
      <c r="I63" s="200"/>
      <c r="J63" s="201">
        <f>J142</f>
        <v>0</v>
      </c>
      <c r="K63" s="202"/>
    </row>
    <row r="64" s="9" customFormat="1" ht="19.92" customHeight="1">
      <c r="B64" s="196"/>
      <c r="C64" s="197"/>
      <c r="D64" s="198" t="s">
        <v>110</v>
      </c>
      <c r="E64" s="199"/>
      <c r="F64" s="199"/>
      <c r="G64" s="199"/>
      <c r="H64" s="199"/>
      <c r="I64" s="200"/>
      <c r="J64" s="201">
        <f>J308</f>
        <v>0</v>
      </c>
      <c r="K64" s="202"/>
    </row>
    <row r="65" s="9" customFormat="1" ht="19.92" customHeight="1">
      <c r="B65" s="196"/>
      <c r="C65" s="197"/>
      <c r="D65" s="198" t="s">
        <v>111</v>
      </c>
      <c r="E65" s="199"/>
      <c r="F65" s="199"/>
      <c r="G65" s="199"/>
      <c r="H65" s="199"/>
      <c r="I65" s="200"/>
      <c r="J65" s="201">
        <f>J398</f>
        <v>0</v>
      </c>
      <c r="K65" s="202"/>
    </row>
    <row r="66" s="9" customFormat="1" ht="19.92" customHeight="1">
      <c r="B66" s="196"/>
      <c r="C66" s="197"/>
      <c r="D66" s="198" t="s">
        <v>112</v>
      </c>
      <c r="E66" s="199"/>
      <c r="F66" s="199"/>
      <c r="G66" s="199"/>
      <c r="H66" s="199"/>
      <c r="I66" s="200"/>
      <c r="J66" s="201">
        <f>J405</f>
        <v>0</v>
      </c>
      <c r="K66" s="202"/>
    </row>
    <row r="67" s="8" customFormat="1" ht="24.96" customHeight="1">
      <c r="B67" s="189"/>
      <c r="C67" s="190"/>
      <c r="D67" s="191" t="s">
        <v>113</v>
      </c>
      <c r="E67" s="192"/>
      <c r="F67" s="192"/>
      <c r="G67" s="192"/>
      <c r="H67" s="192"/>
      <c r="I67" s="193"/>
      <c r="J67" s="194">
        <f>J408</f>
        <v>0</v>
      </c>
      <c r="K67" s="195"/>
    </row>
    <row r="68" s="9" customFormat="1" ht="19.92" customHeight="1">
      <c r="B68" s="196"/>
      <c r="C68" s="197"/>
      <c r="D68" s="198" t="s">
        <v>114</v>
      </c>
      <c r="E68" s="199"/>
      <c r="F68" s="199"/>
      <c r="G68" s="199"/>
      <c r="H68" s="199"/>
      <c r="I68" s="200"/>
      <c r="J68" s="201">
        <f>J409</f>
        <v>0</v>
      </c>
      <c r="K68" s="202"/>
    </row>
    <row r="69" s="9" customFormat="1" ht="19.92" customHeight="1">
      <c r="B69" s="196"/>
      <c r="C69" s="197"/>
      <c r="D69" s="198" t="s">
        <v>115</v>
      </c>
      <c r="E69" s="199"/>
      <c r="F69" s="199"/>
      <c r="G69" s="199"/>
      <c r="H69" s="199"/>
      <c r="I69" s="200"/>
      <c r="J69" s="201">
        <f>J505</f>
        <v>0</v>
      </c>
      <c r="K69" s="202"/>
    </row>
    <row r="70" s="9" customFormat="1" ht="19.92" customHeight="1">
      <c r="B70" s="196"/>
      <c r="C70" s="197"/>
      <c r="D70" s="198" t="s">
        <v>116</v>
      </c>
      <c r="E70" s="199"/>
      <c r="F70" s="199"/>
      <c r="G70" s="199"/>
      <c r="H70" s="199"/>
      <c r="I70" s="200"/>
      <c r="J70" s="201">
        <f>J552</f>
        <v>0</v>
      </c>
      <c r="K70" s="202"/>
    </row>
    <row r="71" s="9" customFormat="1" ht="19.92" customHeight="1">
      <c r="B71" s="196"/>
      <c r="C71" s="197"/>
      <c r="D71" s="198" t="s">
        <v>117</v>
      </c>
      <c r="E71" s="199"/>
      <c r="F71" s="199"/>
      <c r="G71" s="199"/>
      <c r="H71" s="199"/>
      <c r="I71" s="200"/>
      <c r="J71" s="201">
        <f>J563</f>
        <v>0</v>
      </c>
      <c r="K71" s="202"/>
    </row>
    <row r="72" s="9" customFormat="1" ht="19.92" customHeight="1">
      <c r="B72" s="196"/>
      <c r="C72" s="197"/>
      <c r="D72" s="198" t="s">
        <v>118</v>
      </c>
      <c r="E72" s="199"/>
      <c r="F72" s="199"/>
      <c r="G72" s="199"/>
      <c r="H72" s="199"/>
      <c r="I72" s="200"/>
      <c r="J72" s="201">
        <f>J643</f>
        <v>0</v>
      </c>
      <c r="K72" s="202"/>
    </row>
    <row r="73" s="9" customFormat="1" ht="19.92" customHeight="1">
      <c r="B73" s="196"/>
      <c r="C73" s="197"/>
      <c r="D73" s="198" t="s">
        <v>119</v>
      </c>
      <c r="E73" s="199"/>
      <c r="F73" s="199"/>
      <c r="G73" s="199"/>
      <c r="H73" s="199"/>
      <c r="I73" s="200"/>
      <c r="J73" s="201">
        <f>J651</f>
        <v>0</v>
      </c>
      <c r="K73" s="202"/>
    </row>
    <row r="74" s="9" customFormat="1" ht="19.92" customHeight="1">
      <c r="B74" s="196"/>
      <c r="C74" s="197"/>
      <c r="D74" s="198" t="s">
        <v>120</v>
      </c>
      <c r="E74" s="199"/>
      <c r="F74" s="199"/>
      <c r="G74" s="199"/>
      <c r="H74" s="199"/>
      <c r="I74" s="200"/>
      <c r="J74" s="201">
        <f>J654</f>
        <v>0</v>
      </c>
      <c r="K74" s="202"/>
    </row>
    <row r="75" s="9" customFormat="1" ht="19.92" customHeight="1">
      <c r="B75" s="196"/>
      <c r="C75" s="197"/>
      <c r="D75" s="198" t="s">
        <v>121</v>
      </c>
      <c r="E75" s="199"/>
      <c r="F75" s="199"/>
      <c r="G75" s="199"/>
      <c r="H75" s="199"/>
      <c r="I75" s="200"/>
      <c r="J75" s="201">
        <f>J701</f>
        <v>0</v>
      </c>
      <c r="K75" s="202"/>
    </row>
    <row r="76" s="9" customFormat="1" ht="19.92" customHeight="1">
      <c r="B76" s="196"/>
      <c r="C76" s="197"/>
      <c r="D76" s="198" t="s">
        <v>122</v>
      </c>
      <c r="E76" s="199"/>
      <c r="F76" s="199"/>
      <c r="G76" s="199"/>
      <c r="H76" s="199"/>
      <c r="I76" s="200"/>
      <c r="J76" s="201">
        <f>J715</f>
        <v>0</v>
      </c>
      <c r="K76" s="202"/>
    </row>
    <row r="77" s="9" customFormat="1" ht="19.92" customHeight="1">
      <c r="B77" s="196"/>
      <c r="C77" s="197"/>
      <c r="D77" s="198" t="s">
        <v>123</v>
      </c>
      <c r="E77" s="199"/>
      <c r="F77" s="199"/>
      <c r="G77" s="199"/>
      <c r="H77" s="199"/>
      <c r="I77" s="200"/>
      <c r="J77" s="201">
        <f>J792</f>
        <v>0</v>
      </c>
      <c r="K77" s="202"/>
    </row>
    <row r="78" s="9" customFormat="1" ht="19.92" customHeight="1">
      <c r="B78" s="196"/>
      <c r="C78" s="197"/>
      <c r="D78" s="198" t="s">
        <v>124</v>
      </c>
      <c r="E78" s="199"/>
      <c r="F78" s="199"/>
      <c r="G78" s="199"/>
      <c r="H78" s="199"/>
      <c r="I78" s="200"/>
      <c r="J78" s="201">
        <f>J809</f>
        <v>0</v>
      </c>
      <c r="K78" s="202"/>
    </row>
    <row r="79" s="9" customFormat="1" ht="19.92" customHeight="1">
      <c r="B79" s="196"/>
      <c r="C79" s="197"/>
      <c r="D79" s="198" t="s">
        <v>125</v>
      </c>
      <c r="E79" s="199"/>
      <c r="F79" s="199"/>
      <c r="G79" s="199"/>
      <c r="H79" s="199"/>
      <c r="I79" s="200"/>
      <c r="J79" s="201">
        <f>J851</f>
        <v>0</v>
      </c>
      <c r="K79" s="202"/>
    </row>
    <row r="80" s="9" customFormat="1" ht="19.92" customHeight="1">
      <c r="B80" s="196"/>
      <c r="C80" s="197"/>
      <c r="D80" s="198" t="s">
        <v>126</v>
      </c>
      <c r="E80" s="199"/>
      <c r="F80" s="199"/>
      <c r="G80" s="199"/>
      <c r="H80" s="199"/>
      <c r="I80" s="200"/>
      <c r="J80" s="201">
        <f>J909</f>
        <v>0</v>
      </c>
      <c r="K80" s="202"/>
    </row>
    <row r="81" s="8" customFormat="1" ht="24.96" customHeight="1">
      <c r="B81" s="189"/>
      <c r="C81" s="190"/>
      <c r="D81" s="191" t="s">
        <v>127</v>
      </c>
      <c r="E81" s="192"/>
      <c r="F81" s="192"/>
      <c r="G81" s="192"/>
      <c r="H81" s="192"/>
      <c r="I81" s="193"/>
      <c r="J81" s="194">
        <f>J912</f>
        <v>0</v>
      </c>
      <c r="K81" s="195"/>
    </row>
    <row r="82" s="1" customFormat="1" ht="21.84" customHeight="1">
      <c r="B82" s="46"/>
      <c r="C82" s="47"/>
      <c r="D82" s="47"/>
      <c r="E82" s="47"/>
      <c r="F82" s="47"/>
      <c r="G82" s="47"/>
      <c r="H82" s="47"/>
      <c r="I82" s="156"/>
      <c r="J82" s="47"/>
      <c r="K82" s="51"/>
    </row>
    <row r="83" s="1" customFormat="1" ht="6.96" customHeight="1">
      <c r="B83" s="67"/>
      <c r="C83" s="68"/>
      <c r="D83" s="68"/>
      <c r="E83" s="68"/>
      <c r="F83" s="68"/>
      <c r="G83" s="68"/>
      <c r="H83" s="68"/>
      <c r="I83" s="178"/>
      <c r="J83" s="68"/>
      <c r="K83" s="69"/>
    </row>
    <row r="87" s="1" customFormat="1" ht="6.96" customHeight="1">
      <c r="B87" s="70"/>
      <c r="C87" s="71"/>
      <c r="D87" s="71"/>
      <c r="E87" s="71"/>
      <c r="F87" s="71"/>
      <c r="G87" s="71"/>
      <c r="H87" s="71"/>
      <c r="I87" s="181"/>
      <c r="J87" s="71"/>
      <c r="K87" s="71"/>
      <c r="L87" s="72"/>
    </row>
    <row r="88" s="1" customFormat="1" ht="36.96" customHeight="1">
      <c r="B88" s="46"/>
      <c r="C88" s="73" t="s">
        <v>128</v>
      </c>
      <c r="D88" s="74"/>
      <c r="E88" s="74"/>
      <c r="F88" s="74"/>
      <c r="G88" s="74"/>
      <c r="H88" s="74"/>
      <c r="I88" s="203"/>
      <c r="J88" s="74"/>
      <c r="K88" s="74"/>
      <c r="L88" s="72"/>
    </row>
    <row r="89" s="1" customFormat="1" ht="6.96" customHeight="1">
      <c r="B89" s="46"/>
      <c r="C89" s="74"/>
      <c r="D89" s="74"/>
      <c r="E89" s="74"/>
      <c r="F89" s="74"/>
      <c r="G89" s="74"/>
      <c r="H89" s="74"/>
      <c r="I89" s="203"/>
      <c r="J89" s="74"/>
      <c r="K89" s="74"/>
      <c r="L89" s="72"/>
    </row>
    <row r="90" s="1" customFormat="1" ht="14.4" customHeight="1">
      <c r="B90" s="46"/>
      <c r="C90" s="76" t="s">
        <v>18</v>
      </c>
      <c r="D90" s="74"/>
      <c r="E90" s="74"/>
      <c r="F90" s="74"/>
      <c r="G90" s="74"/>
      <c r="H90" s="74"/>
      <c r="I90" s="203"/>
      <c r="J90" s="74"/>
      <c r="K90" s="74"/>
      <c r="L90" s="72"/>
    </row>
    <row r="91" s="1" customFormat="1" ht="16.5" customHeight="1">
      <c r="B91" s="46"/>
      <c r="C91" s="74"/>
      <c r="D91" s="74"/>
      <c r="E91" s="204" t="str">
        <f>E7</f>
        <v>Stavebni upravy a změna v užívání čp. 428 ul. Čs. armády, Nové Město nad Metují</v>
      </c>
      <c r="F91" s="76"/>
      <c r="G91" s="76"/>
      <c r="H91" s="76"/>
      <c r="I91" s="203"/>
      <c r="J91" s="74"/>
      <c r="K91" s="74"/>
      <c r="L91" s="72"/>
    </row>
    <row r="92">
      <c r="B92" s="28"/>
      <c r="C92" s="76" t="s">
        <v>98</v>
      </c>
      <c r="D92" s="205"/>
      <c r="E92" s="205"/>
      <c r="F92" s="205"/>
      <c r="G92" s="205"/>
      <c r="H92" s="205"/>
      <c r="I92" s="148"/>
      <c r="J92" s="205"/>
      <c r="K92" s="205"/>
      <c r="L92" s="206"/>
    </row>
    <row r="93" s="1" customFormat="1" ht="28.5" customHeight="1">
      <c r="B93" s="46"/>
      <c r="C93" s="74"/>
      <c r="D93" s="74"/>
      <c r="E93" s="204" t="s">
        <v>99</v>
      </c>
      <c r="F93" s="74"/>
      <c r="G93" s="74"/>
      <c r="H93" s="74"/>
      <c r="I93" s="203"/>
      <c r="J93" s="74"/>
      <c r="K93" s="74"/>
      <c r="L93" s="72"/>
    </row>
    <row r="94" s="1" customFormat="1" ht="14.4" customHeight="1">
      <c r="B94" s="46"/>
      <c r="C94" s="76" t="s">
        <v>100</v>
      </c>
      <c r="D94" s="74"/>
      <c r="E94" s="74"/>
      <c r="F94" s="74"/>
      <c r="G94" s="74"/>
      <c r="H94" s="74"/>
      <c r="I94" s="203"/>
      <c r="J94" s="74"/>
      <c r="K94" s="74"/>
      <c r="L94" s="72"/>
    </row>
    <row r="95" s="1" customFormat="1" ht="17.25" customHeight="1">
      <c r="B95" s="46"/>
      <c r="C95" s="74"/>
      <c r="D95" s="74"/>
      <c r="E95" s="82" t="str">
        <f>E11</f>
        <v>Budova - Stavební úpravy a změna v užívání čp. 428 ul. Čs. armády, Nové Město nad Metují</v>
      </c>
      <c r="F95" s="74"/>
      <c r="G95" s="74"/>
      <c r="H95" s="74"/>
      <c r="I95" s="203"/>
      <c r="J95" s="74"/>
      <c r="K95" s="74"/>
      <c r="L95" s="72"/>
    </row>
    <row r="96" s="1" customFormat="1" ht="6.96" customHeight="1">
      <c r="B96" s="46"/>
      <c r="C96" s="74"/>
      <c r="D96" s="74"/>
      <c r="E96" s="74"/>
      <c r="F96" s="74"/>
      <c r="G96" s="74"/>
      <c r="H96" s="74"/>
      <c r="I96" s="203"/>
      <c r="J96" s="74"/>
      <c r="K96" s="74"/>
      <c r="L96" s="72"/>
    </row>
    <row r="97" s="1" customFormat="1" ht="18" customHeight="1">
      <c r="B97" s="46"/>
      <c r="C97" s="76" t="s">
        <v>23</v>
      </c>
      <c r="D97" s="74"/>
      <c r="E97" s="74"/>
      <c r="F97" s="207" t="str">
        <f>F14</f>
        <v>Nové Město nad Metují</v>
      </c>
      <c r="G97" s="74"/>
      <c r="H97" s="74"/>
      <c r="I97" s="208" t="s">
        <v>25</v>
      </c>
      <c r="J97" s="85" t="str">
        <f>IF(J14="","",J14)</f>
        <v>8. 12. 2019</v>
      </c>
      <c r="K97" s="74"/>
      <c r="L97" s="72"/>
    </row>
    <row r="98" s="1" customFormat="1" ht="6.96" customHeight="1">
      <c r="B98" s="46"/>
      <c r="C98" s="74"/>
      <c r="D98" s="74"/>
      <c r="E98" s="74"/>
      <c r="F98" s="74"/>
      <c r="G98" s="74"/>
      <c r="H98" s="74"/>
      <c r="I98" s="203"/>
      <c r="J98" s="74"/>
      <c r="K98" s="74"/>
      <c r="L98" s="72"/>
    </row>
    <row r="99" s="1" customFormat="1">
      <c r="B99" s="46"/>
      <c r="C99" s="76" t="s">
        <v>27</v>
      </c>
      <c r="D99" s="74"/>
      <c r="E99" s="74"/>
      <c r="F99" s="207" t="str">
        <f>E17</f>
        <v>SPŠ, OŠ, ZŠ, Nové Město nad Metují</v>
      </c>
      <c r="G99" s="74"/>
      <c r="H99" s="74"/>
      <c r="I99" s="208" t="s">
        <v>35</v>
      </c>
      <c r="J99" s="207" t="str">
        <f>E23</f>
        <v>J.Vondřejc, PROJEKTOVÉ ATELIÉRY</v>
      </c>
      <c r="K99" s="74"/>
      <c r="L99" s="72"/>
    </row>
    <row r="100" s="1" customFormat="1" ht="14.4" customHeight="1">
      <c r="B100" s="46"/>
      <c r="C100" s="76" t="s">
        <v>33</v>
      </c>
      <c r="D100" s="74"/>
      <c r="E100" s="74"/>
      <c r="F100" s="207" t="str">
        <f>IF(E20="","",E20)</f>
        <v/>
      </c>
      <c r="G100" s="74"/>
      <c r="H100" s="74"/>
      <c r="I100" s="203"/>
      <c r="J100" s="74"/>
      <c r="K100" s="74"/>
      <c r="L100" s="72"/>
    </row>
    <row r="101" s="1" customFormat="1" ht="10.32" customHeight="1">
      <c r="B101" s="46"/>
      <c r="C101" s="74"/>
      <c r="D101" s="74"/>
      <c r="E101" s="74"/>
      <c r="F101" s="74"/>
      <c r="G101" s="74"/>
      <c r="H101" s="74"/>
      <c r="I101" s="203"/>
      <c r="J101" s="74"/>
      <c r="K101" s="74"/>
      <c r="L101" s="72"/>
    </row>
    <row r="102" s="10" customFormat="1" ht="29.28" customHeight="1">
      <c r="B102" s="209"/>
      <c r="C102" s="210" t="s">
        <v>129</v>
      </c>
      <c r="D102" s="211" t="s">
        <v>59</v>
      </c>
      <c r="E102" s="211" t="s">
        <v>55</v>
      </c>
      <c r="F102" s="211" t="s">
        <v>130</v>
      </c>
      <c r="G102" s="211" t="s">
        <v>131</v>
      </c>
      <c r="H102" s="211" t="s">
        <v>132</v>
      </c>
      <c r="I102" s="212" t="s">
        <v>133</v>
      </c>
      <c r="J102" s="211" t="s">
        <v>104</v>
      </c>
      <c r="K102" s="213" t="s">
        <v>134</v>
      </c>
      <c r="L102" s="214"/>
      <c r="M102" s="102" t="s">
        <v>135</v>
      </c>
      <c r="N102" s="103" t="s">
        <v>44</v>
      </c>
      <c r="O102" s="103" t="s">
        <v>136</v>
      </c>
      <c r="P102" s="103" t="s">
        <v>137</v>
      </c>
      <c r="Q102" s="103" t="s">
        <v>138</v>
      </c>
      <c r="R102" s="103" t="s">
        <v>139</v>
      </c>
      <c r="S102" s="103" t="s">
        <v>140</v>
      </c>
      <c r="T102" s="104" t="s">
        <v>141</v>
      </c>
    </row>
    <row r="103" s="1" customFormat="1" ht="29.28" customHeight="1">
      <c r="B103" s="46"/>
      <c r="C103" s="108" t="s">
        <v>105</v>
      </c>
      <c r="D103" s="74"/>
      <c r="E103" s="74"/>
      <c r="F103" s="74"/>
      <c r="G103" s="74"/>
      <c r="H103" s="74"/>
      <c r="I103" s="203"/>
      <c r="J103" s="215">
        <f>BK103</f>
        <v>0</v>
      </c>
      <c r="K103" s="74"/>
      <c r="L103" s="72"/>
      <c r="M103" s="105"/>
      <c r="N103" s="106"/>
      <c r="O103" s="106"/>
      <c r="P103" s="216">
        <f>P104+P408+P912</f>
        <v>0</v>
      </c>
      <c r="Q103" s="106"/>
      <c r="R103" s="216">
        <f>R104+R408+R912</f>
        <v>73.054744540000002</v>
      </c>
      <c r="S103" s="106"/>
      <c r="T103" s="217">
        <f>T104+T408+T912</f>
        <v>60.044474999999998</v>
      </c>
      <c r="AT103" s="24" t="s">
        <v>73</v>
      </c>
      <c r="AU103" s="24" t="s">
        <v>106</v>
      </c>
      <c r="BK103" s="218">
        <f>BK104+BK408+BK912</f>
        <v>0</v>
      </c>
    </row>
    <row r="104" s="11" customFormat="1" ht="37.44" customHeight="1">
      <c r="B104" s="219"/>
      <c r="C104" s="220"/>
      <c r="D104" s="221" t="s">
        <v>73</v>
      </c>
      <c r="E104" s="222" t="s">
        <v>142</v>
      </c>
      <c r="F104" s="222" t="s">
        <v>143</v>
      </c>
      <c r="G104" s="220"/>
      <c r="H104" s="220"/>
      <c r="I104" s="223"/>
      <c r="J104" s="224">
        <f>BK104</f>
        <v>0</v>
      </c>
      <c r="K104" s="220"/>
      <c r="L104" s="225"/>
      <c r="M104" s="226"/>
      <c r="N104" s="227"/>
      <c r="O104" s="227"/>
      <c r="P104" s="228">
        <f>P105+P142+P308+P398+P405</f>
        <v>0</v>
      </c>
      <c r="Q104" s="227"/>
      <c r="R104" s="228">
        <f>R105+R142+R308+R398+R405</f>
        <v>56.186507979999995</v>
      </c>
      <c r="S104" s="227"/>
      <c r="T104" s="229">
        <f>T105+T142+T308+T398+T405</f>
        <v>60.044474999999998</v>
      </c>
      <c r="AR104" s="230" t="s">
        <v>81</v>
      </c>
      <c r="AT104" s="231" t="s">
        <v>73</v>
      </c>
      <c r="AU104" s="231" t="s">
        <v>74</v>
      </c>
      <c r="AY104" s="230" t="s">
        <v>144</v>
      </c>
      <c r="BK104" s="232">
        <f>BK105+BK142+BK308+BK398+BK405</f>
        <v>0</v>
      </c>
    </row>
    <row r="105" s="11" customFormat="1" ht="19.92" customHeight="1">
      <c r="B105" s="219"/>
      <c r="C105" s="220"/>
      <c r="D105" s="221" t="s">
        <v>73</v>
      </c>
      <c r="E105" s="233" t="s">
        <v>145</v>
      </c>
      <c r="F105" s="233" t="s">
        <v>146</v>
      </c>
      <c r="G105" s="220"/>
      <c r="H105" s="220"/>
      <c r="I105" s="223"/>
      <c r="J105" s="234">
        <f>BK105</f>
        <v>0</v>
      </c>
      <c r="K105" s="220"/>
      <c r="L105" s="225"/>
      <c r="M105" s="226"/>
      <c r="N105" s="227"/>
      <c r="O105" s="227"/>
      <c r="P105" s="228">
        <f>SUM(P106:P141)</f>
        <v>0</v>
      </c>
      <c r="Q105" s="227"/>
      <c r="R105" s="228">
        <f>SUM(R106:R141)</f>
        <v>9.138513699999999</v>
      </c>
      <c r="S105" s="227"/>
      <c r="T105" s="229">
        <f>SUM(T106:T141)</f>
        <v>0</v>
      </c>
      <c r="AR105" s="230" t="s">
        <v>81</v>
      </c>
      <c r="AT105" s="231" t="s">
        <v>73</v>
      </c>
      <c r="AU105" s="231" t="s">
        <v>81</v>
      </c>
      <c r="AY105" s="230" t="s">
        <v>144</v>
      </c>
      <c r="BK105" s="232">
        <f>SUM(BK106:BK141)</f>
        <v>0</v>
      </c>
    </row>
    <row r="106" s="1" customFormat="1" ht="25.5" customHeight="1">
      <c r="B106" s="46"/>
      <c r="C106" s="235" t="s">
        <v>147</v>
      </c>
      <c r="D106" s="235" t="s">
        <v>148</v>
      </c>
      <c r="E106" s="236" t="s">
        <v>149</v>
      </c>
      <c r="F106" s="237" t="s">
        <v>150</v>
      </c>
      <c r="G106" s="238" t="s">
        <v>151</v>
      </c>
      <c r="H106" s="239">
        <v>2</v>
      </c>
      <c r="I106" s="240"/>
      <c r="J106" s="241">
        <f>ROUND(I106*H106,2)</f>
        <v>0</v>
      </c>
      <c r="K106" s="237" t="s">
        <v>152</v>
      </c>
      <c r="L106" s="72"/>
      <c r="M106" s="242" t="s">
        <v>21</v>
      </c>
      <c r="N106" s="243" t="s">
        <v>45</v>
      </c>
      <c r="O106" s="47"/>
      <c r="P106" s="244">
        <f>O106*H106</f>
        <v>0</v>
      </c>
      <c r="Q106" s="244">
        <v>0.048430000000000001</v>
      </c>
      <c r="R106" s="244">
        <f>Q106*H106</f>
        <v>0.096860000000000002</v>
      </c>
      <c r="S106" s="244">
        <v>0</v>
      </c>
      <c r="T106" s="245">
        <f>S106*H106</f>
        <v>0</v>
      </c>
      <c r="AR106" s="24" t="s">
        <v>153</v>
      </c>
      <c r="AT106" s="24" t="s">
        <v>148</v>
      </c>
      <c r="AU106" s="24" t="s">
        <v>83</v>
      </c>
      <c r="AY106" s="24" t="s">
        <v>144</v>
      </c>
      <c r="BE106" s="246">
        <f>IF(N106="základní",J106,0)</f>
        <v>0</v>
      </c>
      <c r="BF106" s="246">
        <f>IF(N106="snížená",J106,0)</f>
        <v>0</v>
      </c>
      <c r="BG106" s="246">
        <f>IF(N106="zákl. přenesená",J106,0)</f>
        <v>0</v>
      </c>
      <c r="BH106" s="246">
        <f>IF(N106="sníž. přenesená",J106,0)</f>
        <v>0</v>
      </c>
      <c r="BI106" s="246">
        <f>IF(N106="nulová",J106,0)</f>
        <v>0</v>
      </c>
      <c r="BJ106" s="24" t="s">
        <v>81</v>
      </c>
      <c r="BK106" s="246">
        <f>ROUND(I106*H106,2)</f>
        <v>0</v>
      </c>
      <c r="BL106" s="24" t="s">
        <v>153</v>
      </c>
      <c r="BM106" s="24" t="s">
        <v>154</v>
      </c>
    </row>
    <row r="107" s="12" customFormat="1">
      <c r="B107" s="247"/>
      <c r="C107" s="248"/>
      <c r="D107" s="249" t="s">
        <v>155</v>
      </c>
      <c r="E107" s="250" t="s">
        <v>21</v>
      </c>
      <c r="F107" s="251" t="s">
        <v>156</v>
      </c>
      <c r="G107" s="248"/>
      <c r="H107" s="252">
        <v>2</v>
      </c>
      <c r="I107" s="253"/>
      <c r="J107" s="248"/>
      <c r="K107" s="248"/>
      <c r="L107" s="254"/>
      <c r="M107" s="255"/>
      <c r="N107" s="256"/>
      <c r="O107" s="256"/>
      <c r="P107" s="256"/>
      <c r="Q107" s="256"/>
      <c r="R107" s="256"/>
      <c r="S107" s="256"/>
      <c r="T107" s="257"/>
      <c r="AT107" s="258" t="s">
        <v>155</v>
      </c>
      <c r="AU107" s="258" t="s">
        <v>83</v>
      </c>
      <c r="AV107" s="12" t="s">
        <v>83</v>
      </c>
      <c r="AW107" s="12" t="s">
        <v>38</v>
      </c>
      <c r="AX107" s="12" t="s">
        <v>81</v>
      </c>
      <c r="AY107" s="258" t="s">
        <v>144</v>
      </c>
    </row>
    <row r="108" s="1" customFormat="1" ht="25.5" customHeight="1">
      <c r="B108" s="46"/>
      <c r="C108" s="235" t="s">
        <v>157</v>
      </c>
      <c r="D108" s="235" t="s">
        <v>148</v>
      </c>
      <c r="E108" s="236" t="s">
        <v>158</v>
      </c>
      <c r="F108" s="237" t="s">
        <v>159</v>
      </c>
      <c r="G108" s="238" t="s">
        <v>151</v>
      </c>
      <c r="H108" s="239">
        <v>2</v>
      </c>
      <c r="I108" s="240"/>
      <c r="J108" s="241">
        <f>ROUND(I108*H108,2)</f>
        <v>0</v>
      </c>
      <c r="K108" s="237" t="s">
        <v>152</v>
      </c>
      <c r="L108" s="72"/>
      <c r="M108" s="242" t="s">
        <v>21</v>
      </c>
      <c r="N108" s="243" t="s">
        <v>45</v>
      </c>
      <c r="O108" s="47"/>
      <c r="P108" s="244">
        <f>O108*H108</f>
        <v>0</v>
      </c>
      <c r="Q108" s="244">
        <v>0.32623000000000002</v>
      </c>
      <c r="R108" s="244">
        <f>Q108*H108</f>
        <v>0.65246000000000004</v>
      </c>
      <c r="S108" s="244">
        <v>0</v>
      </c>
      <c r="T108" s="245">
        <f>S108*H108</f>
        <v>0</v>
      </c>
      <c r="AR108" s="24" t="s">
        <v>153</v>
      </c>
      <c r="AT108" s="24" t="s">
        <v>148</v>
      </c>
      <c r="AU108" s="24" t="s">
        <v>83</v>
      </c>
      <c r="AY108" s="24" t="s">
        <v>144</v>
      </c>
      <c r="BE108" s="246">
        <f>IF(N108="základní",J108,0)</f>
        <v>0</v>
      </c>
      <c r="BF108" s="246">
        <f>IF(N108="snížená",J108,0)</f>
        <v>0</v>
      </c>
      <c r="BG108" s="246">
        <f>IF(N108="zákl. přenesená",J108,0)</f>
        <v>0</v>
      </c>
      <c r="BH108" s="246">
        <f>IF(N108="sníž. přenesená",J108,0)</f>
        <v>0</v>
      </c>
      <c r="BI108" s="246">
        <f>IF(N108="nulová",J108,0)</f>
        <v>0</v>
      </c>
      <c r="BJ108" s="24" t="s">
        <v>81</v>
      </c>
      <c r="BK108" s="246">
        <f>ROUND(I108*H108,2)</f>
        <v>0</v>
      </c>
      <c r="BL108" s="24" t="s">
        <v>153</v>
      </c>
      <c r="BM108" s="24" t="s">
        <v>160</v>
      </c>
    </row>
    <row r="109" s="12" customFormat="1">
      <c r="B109" s="247"/>
      <c r="C109" s="248"/>
      <c r="D109" s="249" t="s">
        <v>155</v>
      </c>
      <c r="E109" s="250" t="s">
        <v>21</v>
      </c>
      <c r="F109" s="251" t="s">
        <v>156</v>
      </c>
      <c r="G109" s="248"/>
      <c r="H109" s="252">
        <v>2</v>
      </c>
      <c r="I109" s="253"/>
      <c r="J109" s="248"/>
      <c r="K109" s="248"/>
      <c r="L109" s="254"/>
      <c r="M109" s="255"/>
      <c r="N109" s="256"/>
      <c r="O109" s="256"/>
      <c r="P109" s="256"/>
      <c r="Q109" s="256"/>
      <c r="R109" s="256"/>
      <c r="S109" s="256"/>
      <c r="T109" s="257"/>
      <c r="AT109" s="258" t="s">
        <v>155</v>
      </c>
      <c r="AU109" s="258" t="s">
        <v>83</v>
      </c>
      <c r="AV109" s="12" t="s">
        <v>83</v>
      </c>
      <c r="AW109" s="12" t="s">
        <v>38</v>
      </c>
      <c r="AX109" s="12" t="s">
        <v>81</v>
      </c>
      <c r="AY109" s="258" t="s">
        <v>144</v>
      </c>
    </row>
    <row r="110" s="1" customFormat="1" ht="25.5" customHeight="1">
      <c r="B110" s="46"/>
      <c r="C110" s="235" t="s">
        <v>161</v>
      </c>
      <c r="D110" s="235" t="s">
        <v>148</v>
      </c>
      <c r="E110" s="236" t="s">
        <v>162</v>
      </c>
      <c r="F110" s="237" t="s">
        <v>163</v>
      </c>
      <c r="G110" s="238" t="s">
        <v>164</v>
      </c>
      <c r="H110" s="239">
        <v>0.048000000000000001</v>
      </c>
      <c r="I110" s="240"/>
      <c r="J110" s="241">
        <f>ROUND(I110*H110,2)</f>
        <v>0</v>
      </c>
      <c r="K110" s="237" t="s">
        <v>152</v>
      </c>
      <c r="L110" s="72"/>
      <c r="M110" s="242" t="s">
        <v>21</v>
      </c>
      <c r="N110" s="243" t="s">
        <v>45</v>
      </c>
      <c r="O110" s="47"/>
      <c r="P110" s="244">
        <f>O110*H110</f>
        <v>0</v>
      </c>
      <c r="Q110" s="244">
        <v>1.0900000000000001</v>
      </c>
      <c r="R110" s="244">
        <f>Q110*H110</f>
        <v>0.052320000000000005</v>
      </c>
      <c r="S110" s="244">
        <v>0</v>
      </c>
      <c r="T110" s="245">
        <f>S110*H110</f>
        <v>0</v>
      </c>
      <c r="AR110" s="24" t="s">
        <v>153</v>
      </c>
      <c r="AT110" s="24" t="s">
        <v>148</v>
      </c>
      <c r="AU110" s="24" t="s">
        <v>83</v>
      </c>
      <c r="AY110" s="24" t="s">
        <v>144</v>
      </c>
      <c r="BE110" s="246">
        <f>IF(N110="základní",J110,0)</f>
        <v>0</v>
      </c>
      <c r="BF110" s="246">
        <f>IF(N110="snížená",J110,0)</f>
        <v>0</v>
      </c>
      <c r="BG110" s="246">
        <f>IF(N110="zákl. přenesená",J110,0)</f>
        <v>0</v>
      </c>
      <c r="BH110" s="246">
        <f>IF(N110="sníž. přenesená",J110,0)</f>
        <v>0</v>
      </c>
      <c r="BI110" s="246">
        <f>IF(N110="nulová",J110,0)</f>
        <v>0</v>
      </c>
      <c r="BJ110" s="24" t="s">
        <v>81</v>
      </c>
      <c r="BK110" s="246">
        <f>ROUND(I110*H110,2)</f>
        <v>0</v>
      </c>
      <c r="BL110" s="24" t="s">
        <v>153</v>
      </c>
      <c r="BM110" s="24" t="s">
        <v>165</v>
      </c>
    </row>
    <row r="111" s="1" customFormat="1">
      <c r="B111" s="46"/>
      <c r="C111" s="74"/>
      <c r="D111" s="249" t="s">
        <v>166</v>
      </c>
      <c r="E111" s="74"/>
      <c r="F111" s="259" t="s">
        <v>167</v>
      </c>
      <c r="G111" s="74"/>
      <c r="H111" s="74"/>
      <c r="I111" s="203"/>
      <c r="J111" s="74"/>
      <c r="K111" s="74"/>
      <c r="L111" s="72"/>
      <c r="M111" s="260"/>
      <c r="N111" s="47"/>
      <c r="O111" s="47"/>
      <c r="P111" s="47"/>
      <c r="Q111" s="47"/>
      <c r="R111" s="47"/>
      <c r="S111" s="47"/>
      <c r="T111" s="95"/>
      <c r="AT111" s="24" t="s">
        <v>166</v>
      </c>
      <c r="AU111" s="24" t="s">
        <v>83</v>
      </c>
    </row>
    <row r="112" s="12" customFormat="1">
      <c r="B112" s="247"/>
      <c r="C112" s="248"/>
      <c r="D112" s="249" t="s">
        <v>155</v>
      </c>
      <c r="E112" s="250" t="s">
        <v>21</v>
      </c>
      <c r="F112" s="251" t="s">
        <v>168</v>
      </c>
      <c r="G112" s="248"/>
      <c r="H112" s="252">
        <v>0.048000000000000001</v>
      </c>
      <c r="I112" s="253"/>
      <c r="J112" s="248"/>
      <c r="K112" s="248"/>
      <c r="L112" s="254"/>
      <c r="M112" s="255"/>
      <c r="N112" s="256"/>
      <c r="O112" s="256"/>
      <c r="P112" s="256"/>
      <c r="Q112" s="256"/>
      <c r="R112" s="256"/>
      <c r="S112" s="256"/>
      <c r="T112" s="257"/>
      <c r="AT112" s="258" t="s">
        <v>155</v>
      </c>
      <c r="AU112" s="258" t="s">
        <v>83</v>
      </c>
      <c r="AV112" s="12" t="s">
        <v>83</v>
      </c>
      <c r="AW112" s="12" t="s">
        <v>38</v>
      </c>
      <c r="AX112" s="12" t="s">
        <v>81</v>
      </c>
      <c r="AY112" s="258" t="s">
        <v>144</v>
      </c>
    </row>
    <row r="113" s="1" customFormat="1" ht="25.5" customHeight="1">
      <c r="B113" s="46"/>
      <c r="C113" s="235" t="s">
        <v>169</v>
      </c>
      <c r="D113" s="235" t="s">
        <v>148</v>
      </c>
      <c r="E113" s="236" t="s">
        <v>170</v>
      </c>
      <c r="F113" s="237" t="s">
        <v>171</v>
      </c>
      <c r="G113" s="238" t="s">
        <v>172</v>
      </c>
      <c r="H113" s="239">
        <v>88.709999999999994</v>
      </c>
      <c r="I113" s="240"/>
      <c r="J113" s="241">
        <f>ROUND(I113*H113,2)</f>
        <v>0</v>
      </c>
      <c r="K113" s="237" t="s">
        <v>152</v>
      </c>
      <c r="L113" s="72"/>
      <c r="M113" s="242" t="s">
        <v>21</v>
      </c>
      <c r="N113" s="243" t="s">
        <v>45</v>
      </c>
      <c r="O113" s="47"/>
      <c r="P113" s="244">
        <f>O113*H113</f>
        <v>0</v>
      </c>
      <c r="Q113" s="244">
        <v>0.069169999999999995</v>
      </c>
      <c r="R113" s="244">
        <f>Q113*H113</f>
        <v>6.1360706999999994</v>
      </c>
      <c r="S113" s="244">
        <v>0</v>
      </c>
      <c r="T113" s="245">
        <f>S113*H113</f>
        <v>0</v>
      </c>
      <c r="AR113" s="24" t="s">
        <v>153</v>
      </c>
      <c r="AT113" s="24" t="s">
        <v>148</v>
      </c>
      <c r="AU113" s="24" t="s">
        <v>83</v>
      </c>
      <c r="AY113" s="24" t="s">
        <v>144</v>
      </c>
      <c r="BE113" s="246">
        <f>IF(N113="základní",J113,0)</f>
        <v>0</v>
      </c>
      <c r="BF113" s="246">
        <f>IF(N113="snížená",J113,0)</f>
        <v>0</v>
      </c>
      <c r="BG113" s="246">
        <f>IF(N113="zákl. přenesená",J113,0)</f>
        <v>0</v>
      </c>
      <c r="BH113" s="246">
        <f>IF(N113="sníž. přenesená",J113,0)</f>
        <v>0</v>
      </c>
      <c r="BI113" s="246">
        <f>IF(N113="nulová",J113,0)</f>
        <v>0</v>
      </c>
      <c r="BJ113" s="24" t="s">
        <v>81</v>
      </c>
      <c r="BK113" s="246">
        <f>ROUND(I113*H113,2)</f>
        <v>0</v>
      </c>
      <c r="BL113" s="24" t="s">
        <v>153</v>
      </c>
      <c r="BM113" s="24" t="s">
        <v>173</v>
      </c>
    </row>
    <row r="114" s="12" customFormat="1">
      <c r="B114" s="247"/>
      <c r="C114" s="248"/>
      <c r="D114" s="249" t="s">
        <v>155</v>
      </c>
      <c r="E114" s="250" t="s">
        <v>21</v>
      </c>
      <c r="F114" s="251" t="s">
        <v>174</v>
      </c>
      <c r="G114" s="248"/>
      <c r="H114" s="252">
        <v>4.5999999999999996</v>
      </c>
      <c r="I114" s="253"/>
      <c r="J114" s="248"/>
      <c r="K114" s="248"/>
      <c r="L114" s="254"/>
      <c r="M114" s="255"/>
      <c r="N114" s="256"/>
      <c r="O114" s="256"/>
      <c r="P114" s="256"/>
      <c r="Q114" s="256"/>
      <c r="R114" s="256"/>
      <c r="S114" s="256"/>
      <c r="T114" s="257"/>
      <c r="AT114" s="258" t="s">
        <v>155</v>
      </c>
      <c r="AU114" s="258" t="s">
        <v>83</v>
      </c>
      <c r="AV114" s="12" t="s">
        <v>83</v>
      </c>
      <c r="AW114" s="12" t="s">
        <v>38</v>
      </c>
      <c r="AX114" s="12" t="s">
        <v>74</v>
      </c>
      <c r="AY114" s="258" t="s">
        <v>144</v>
      </c>
    </row>
    <row r="115" s="12" customFormat="1">
      <c r="B115" s="247"/>
      <c r="C115" s="248"/>
      <c r="D115" s="249" t="s">
        <v>155</v>
      </c>
      <c r="E115" s="250" t="s">
        <v>21</v>
      </c>
      <c r="F115" s="251" t="s">
        <v>175</v>
      </c>
      <c r="G115" s="248"/>
      <c r="H115" s="252">
        <v>21.649999999999999</v>
      </c>
      <c r="I115" s="253"/>
      <c r="J115" s="248"/>
      <c r="K115" s="248"/>
      <c r="L115" s="254"/>
      <c r="M115" s="255"/>
      <c r="N115" s="256"/>
      <c r="O115" s="256"/>
      <c r="P115" s="256"/>
      <c r="Q115" s="256"/>
      <c r="R115" s="256"/>
      <c r="S115" s="256"/>
      <c r="T115" s="257"/>
      <c r="AT115" s="258" t="s">
        <v>155</v>
      </c>
      <c r="AU115" s="258" t="s">
        <v>83</v>
      </c>
      <c r="AV115" s="12" t="s">
        <v>83</v>
      </c>
      <c r="AW115" s="12" t="s">
        <v>38</v>
      </c>
      <c r="AX115" s="12" t="s">
        <v>74</v>
      </c>
      <c r="AY115" s="258" t="s">
        <v>144</v>
      </c>
    </row>
    <row r="116" s="12" customFormat="1">
      <c r="B116" s="247"/>
      <c r="C116" s="248"/>
      <c r="D116" s="249" t="s">
        <v>155</v>
      </c>
      <c r="E116" s="250" t="s">
        <v>21</v>
      </c>
      <c r="F116" s="251" t="s">
        <v>176</v>
      </c>
      <c r="G116" s="248"/>
      <c r="H116" s="252">
        <v>30.899999999999999</v>
      </c>
      <c r="I116" s="253"/>
      <c r="J116" s="248"/>
      <c r="K116" s="248"/>
      <c r="L116" s="254"/>
      <c r="M116" s="255"/>
      <c r="N116" s="256"/>
      <c r="O116" s="256"/>
      <c r="P116" s="256"/>
      <c r="Q116" s="256"/>
      <c r="R116" s="256"/>
      <c r="S116" s="256"/>
      <c r="T116" s="257"/>
      <c r="AT116" s="258" t="s">
        <v>155</v>
      </c>
      <c r="AU116" s="258" t="s">
        <v>83</v>
      </c>
      <c r="AV116" s="12" t="s">
        <v>83</v>
      </c>
      <c r="AW116" s="12" t="s">
        <v>38</v>
      </c>
      <c r="AX116" s="12" t="s">
        <v>74</v>
      </c>
      <c r="AY116" s="258" t="s">
        <v>144</v>
      </c>
    </row>
    <row r="117" s="12" customFormat="1">
      <c r="B117" s="247"/>
      <c r="C117" s="248"/>
      <c r="D117" s="249" t="s">
        <v>155</v>
      </c>
      <c r="E117" s="250" t="s">
        <v>21</v>
      </c>
      <c r="F117" s="251" t="s">
        <v>177</v>
      </c>
      <c r="G117" s="248"/>
      <c r="H117" s="252">
        <v>5.4000000000000004</v>
      </c>
      <c r="I117" s="253"/>
      <c r="J117" s="248"/>
      <c r="K117" s="248"/>
      <c r="L117" s="254"/>
      <c r="M117" s="255"/>
      <c r="N117" s="256"/>
      <c r="O117" s="256"/>
      <c r="P117" s="256"/>
      <c r="Q117" s="256"/>
      <c r="R117" s="256"/>
      <c r="S117" s="256"/>
      <c r="T117" s="257"/>
      <c r="AT117" s="258" t="s">
        <v>155</v>
      </c>
      <c r="AU117" s="258" t="s">
        <v>83</v>
      </c>
      <c r="AV117" s="12" t="s">
        <v>83</v>
      </c>
      <c r="AW117" s="12" t="s">
        <v>38</v>
      </c>
      <c r="AX117" s="12" t="s">
        <v>74</v>
      </c>
      <c r="AY117" s="258" t="s">
        <v>144</v>
      </c>
    </row>
    <row r="118" s="12" customFormat="1">
      <c r="B118" s="247"/>
      <c r="C118" s="248"/>
      <c r="D118" s="249" t="s">
        <v>155</v>
      </c>
      <c r="E118" s="250" t="s">
        <v>21</v>
      </c>
      <c r="F118" s="251" t="s">
        <v>178</v>
      </c>
      <c r="G118" s="248"/>
      <c r="H118" s="252">
        <v>13.6</v>
      </c>
      <c r="I118" s="253"/>
      <c r="J118" s="248"/>
      <c r="K118" s="248"/>
      <c r="L118" s="254"/>
      <c r="M118" s="255"/>
      <c r="N118" s="256"/>
      <c r="O118" s="256"/>
      <c r="P118" s="256"/>
      <c r="Q118" s="256"/>
      <c r="R118" s="256"/>
      <c r="S118" s="256"/>
      <c r="T118" s="257"/>
      <c r="AT118" s="258" t="s">
        <v>155</v>
      </c>
      <c r="AU118" s="258" t="s">
        <v>83</v>
      </c>
      <c r="AV118" s="12" t="s">
        <v>83</v>
      </c>
      <c r="AW118" s="12" t="s">
        <v>38</v>
      </c>
      <c r="AX118" s="12" t="s">
        <v>74</v>
      </c>
      <c r="AY118" s="258" t="s">
        <v>144</v>
      </c>
    </row>
    <row r="119" s="12" customFormat="1">
      <c r="B119" s="247"/>
      <c r="C119" s="248"/>
      <c r="D119" s="249" t="s">
        <v>155</v>
      </c>
      <c r="E119" s="250" t="s">
        <v>21</v>
      </c>
      <c r="F119" s="251" t="s">
        <v>179</v>
      </c>
      <c r="G119" s="248"/>
      <c r="H119" s="252">
        <v>6.2800000000000002</v>
      </c>
      <c r="I119" s="253"/>
      <c r="J119" s="248"/>
      <c r="K119" s="248"/>
      <c r="L119" s="254"/>
      <c r="M119" s="255"/>
      <c r="N119" s="256"/>
      <c r="O119" s="256"/>
      <c r="P119" s="256"/>
      <c r="Q119" s="256"/>
      <c r="R119" s="256"/>
      <c r="S119" s="256"/>
      <c r="T119" s="257"/>
      <c r="AT119" s="258" t="s">
        <v>155</v>
      </c>
      <c r="AU119" s="258" t="s">
        <v>83</v>
      </c>
      <c r="AV119" s="12" t="s">
        <v>83</v>
      </c>
      <c r="AW119" s="12" t="s">
        <v>38</v>
      </c>
      <c r="AX119" s="12" t="s">
        <v>74</v>
      </c>
      <c r="AY119" s="258" t="s">
        <v>144</v>
      </c>
    </row>
    <row r="120" s="12" customFormat="1">
      <c r="B120" s="247"/>
      <c r="C120" s="248"/>
      <c r="D120" s="249" t="s">
        <v>155</v>
      </c>
      <c r="E120" s="250" t="s">
        <v>21</v>
      </c>
      <c r="F120" s="251" t="s">
        <v>180</v>
      </c>
      <c r="G120" s="248"/>
      <c r="H120" s="252">
        <v>6.2800000000000002</v>
      </c>
      <c r="I120" s="253"/>
      <c r="J120" s="248"/>
      <c r="K120" s="248"/>
      <c r="L120" s="254"/>
      <c r="M120" s="255"/>
      <c r="N120" s="256"/>
      <c r="O120" s="256"/>
      <c r="P120" s="256"/>
      <c r="Q120" s="256"/>
      <c r="R120" s="256"/>
      <c r="S120" s="256"/>
      <c r="T120" s="257"/>
      <c r="AT120" s="258" t="s">
        <v>155</v>
      </c>
      <c r="AU120" s="258" t="s">
        <v>83</v>
      </c>
      <c r="AV120" s="12" t="s">
        <v>83</v>
      </c>
      <c r="AW120" s="12" t="s">
        <v>38</v>
      </c>
      <c r="AX120" s="12" t="s">
        <v>74</v>
      </c>
      <c r="AY120" s="258" t="s">
        <v>144</v>
      </c>
    </row>
    <row r="121" s="13" customFormat="1">
      <c r="B121" s="261"/>
      <c r="C121" s="262"/>
      <c r="D121" s="249" t="s">
        <v>155</v>
      </c>
      <c r="E121" s="263" t="s">
        <v>21</v>
      </c>
      <c r="F121" s="264" t="s">
        <v>181</v>
      </c>
      <c r="G121" s="262"/>
      <c r="H121" s="265">
        <v>88.709999999999994</v>
      </c>
      <c r="I121" s="266"/>
      <c r="J121" s="262"/>
      <c r="K121" s="262"/>
      <c r="L121" s="267"/>
      <c r="M121" s="268"/>
      <c r="N121" s="269"/>
      <c r="O121" s="269"/>
      <c r="P121" s="269"/>
      <c r="Q121" s="269"/>
      <c r="R121" s="269"/>
      <c r="S121" s="269"/>
      <c r="T121" s="270"/>
      <c r="AT121" s="271" t="s">
        <v>155</v>
      </c>
      <c r="AU121" s="271" t="s">
        <v>83</v>
      </c>
      <c r="AV121" s="13" t="s">
        <v>153</v>
      </c>
      <c r="AW121" s="13" t="s">
        <v>38</v>
      </c>
      <c r="AX121" s="13" t="s">
        <v>81</v>
      </c>
      <c r="AY121" s="271" t="s">
        <v>144</v>
      </c>
    </row>
    <row r="122" s="1" customFormat="1" ht="25.5" customHeight="1">
      <c r="B122" s="46"/>
      <c r="C122" s="235" t="s">
        <v>182</v>
      </c>
      <c r="D122" s="235" t="s">
        <v>148</v>
      </c>
      <c r="E122" s="236" t="s">
        <v>183</v>
      </c>
      <c r="F122" s="237" t="s">
        <v>184</v>
      </c>
      <c r="G122" s="238" t="s">
        <v>172</v>
      </c>
      <c r="H122" s="239">
        <v>19.620000000000001</v>
      </c>
      <c r="I122" s="240"/>
      <c r="J122" s="241">
        <f>ROUND(I122*H122,2)</f>
        <v>0</v>
      </c>
      <c r="K122" s="237" t="s">
        <v>152</v>
      </c>
      <c r="L122" s="72"/>
      <c r="M122" s="242" t="s">
        <v>21</v>
      </c>
      <c r="N122" s="243" t="s">
        <v>45</v>
      </c>
      <c r="O122" s="47"/>
      <c r="P122" s="244">
        <f>O122*H122</f>
        <v>0</v>
      </c>
      <c r="Q122" s="244">
        <v>0.10325</v>
      </c>
      <c r="R122" s="244">
        <f>Q122*H122</f>
        <v>2.0257649999999998</v>
      </c>
      <c r="S122" s="244">
        <v>0</v>
      </c>
      <c r="T122" s="245">
        <f>S122*H122</f>
        <v>0</v>
      </c>
      <c r="AR122" s="24" t="s">
        <v>153</v>
      </c>
      <c r="AT122" s="24" t="s">
        <v>148</v>
      </c>
      <c r="AU122" s="24" t="s">
        <v>83</v>
      </c>
      <c r="AY122" s="24" t="s">
        <v>144</v>
      </c>
      <c r="BE122" s="246">
        <f>IF(N122="základní",J122,0)</f>
        <v>0</v>
      </c>
      <c r="BF122" s="246">
        <f>IF(N122="snížená",J122,0)</f>
        <v>0</v>
      </c>
      <c r="BG122" s="246">
        <f>IF(N122="zákl. přenesená",J122,0)</f>
        <v>0</v>
      </c>
      <c r="BH122" s="246">
        <f>IF(N122="sníž. přenesená",J122,0)</f>
        <v>0</v>
      </c>
      <c r="BI122" s="246">
        <f>IF(N122="nulová",J122,0)</f>
        <v>0</v>
      </c>
      <c r="BJ122" s="24" t="s">
        <v>81</v>
      </c>
      <c r="BK122" s="246">
        <f>ROUND(I122*H122,2)</f>
        <v>0</v>
      </c>
      <c r="BL122" s="24" t="s">
        <v>153</v>
      </c>
      <c r="BM122" s="24" t="s">
        <v>185</v>
      </c>
    </row>
    <row r="123" s="12" customFormat="1">
      <c r="B123" s="247"/>
      <c r="C123" s="248"/>
      <c r="D123" s="249" t="s">
        <v>155</v>
      </c>
      <c r="E123" s="250" t="s">
        <v>21</v>
      </c>
      <c r="F123" s="251" t="s">
        <v>186</v>
      </c>
      <c r="G123" s="248"/>
      <c r="H123" s="252">
        <v>4.4000000000000004</v>
      </c>
      <c r="I123" s="253"/>
      <c r="J123" s="248"/>
      <c r="K123" s="248"/>
      <c r="L123" s="254"/>
      <c r="M123" s="255"/>
      <c r="N123" s="256"/>
      <c r="O123" s="256"/>
      <c r="P123" s="256"/>
      <c r="Q123" s="256"/>
      <c r="R123" s="256"/>
      <c r="S123" s="256"/>
      <c r="T123" s="257"/>
      <c r="AT123" s="258" t="s">
        <v>155</v>
      </c>
      <c r="AU123" s="258" t="s">
        <v>83</v>
      </c>
      <c r="AV123" s="12" t="s">
        <v>83</v>
      </c>
      <c r="AW123" s="12" t="s">
        <v>38</v>
      </c>
      <c r="AX123" s="12" t="s">
        <v>74</v>
      </c>
      <c r="AY123" s="258" t="s">
        <v>144</v>
      </c>
    </row>
    <row r="124" s="12" customFormat="1">
      <c r="B124" s="247"/>
      <c r="C124" s="248"/>
      <c r="D124" s="249" t="s">
        <v>155</v>
      </c>
      <c r="E124" s="250" t="s">
        <v>21</v>
      </c>
      <c r="F124" s="251" t="s">
        <v>187</v>
      </c>
      <c r="G124" s="248"/>
      <c r="H124" s="252">
        <v>8.4000000000000004</v>
      </c>
      <c r="I124" s="253"/>
      <c r="J124" s="248"/>
      <c r="K124" s="248"/>
      <c r="L124" s="254"/>
      <c r="M124" s="255"/>
      <c r="N124" s="256"/>
      <c r="O124" s="256"/>
      <c r="P124" s="256"/>
      <c r="Q124" s="256"/>
      <c r="R124" s="256"/>
      <c r="S124" s="256"/>
      <c r="T124" s="257"/>
      <c r="AT124" s="258" t="s">
        <v>155</v>
      </c>
      <c r="AU124" s="258" t="s">
        <v>83</v>
      </c>
      <c r="AV124" s="12" t="s">
        <v>83</v>
      </c>
      <c r="AW124" s="12" t="s">
        <v>38</v>
      </c>
      <c r="AX124" s="12" t="s">
        <v>74</v>
      </c>
      <c r="AY124" s="258" t="s">
        <v>144</v>
      </c>
    </row>
    <row r="125" s="12" customFormat="1">
      <c r="B125" s="247"/>
      <c r="C125" s="248"/>
      <c r="D125" s="249" t="s">
        <v>155</v>
      </c>
      <c r="E125" s="250" t="s">
        <v>21</v>
      </c>
      <c r="F125" s="251" t="s">
        <v>188</v>
      </c>
      <c r="G125" s="248"/>
      <c r="H125" s="252">
        <v>6.8200000000000003</v>
      </c>
      <c r="I125" s="253"/>
      <c r="J125" s="248"/>
      <c r="K125" s="248"/>
      <c r="L125" s="254"/>
      <c r="M125" s="255"/>
      <c r="N125" s="256"/>
      <c r="O125" s="256"/>
      <c r="P125" s="256"/>
      <c r="Q125" s="256"/>
      <c r="R125" s="256"/>
      <c r="S125" s="256"/>
      <c r="T125" s="257"/>
      <c r="AT125" s="258" t="s">
        <v>155</v>
      </c>
      <c r="AU125" s="258" t="s">
        <v>83</v>
      </c>
      <c r="AV125" s="12" t="s">
        <v>83</v>
      </c>
      <c r="AW125" s="12" t="s">
        <v>38</v>
      </c>
      <c r="AX125" s="12" t="s">
        <v>74</v>
      </c>
      <c r="AY125" s="258" t="s">
        <v>144</v>
      </c>
    </row>
    <row r="126" s="13" customFormat="1">
      <c r="B126" s="261"/>
      <c r="C126" s="262"/>
      <c r="D126" s="249" t="s">
        <v>155</v>
      </c>
      <c r="E126" s="263" t="s">
        <v>21</v>
      </c>
      <c r="F126" s="264" t="s">
        <v>181</v>
      </c>
      <c r="G126" s="262"/>
      <c r="H126" s="265">
        <v>19.620000000000001</v>
      </c>
      <c r="I126" s="266"/>
      <c r="J126" s="262"/>
      <c r="K126" s="262"/>
      <c r="L126" s="267"/>
      <c r="M126" s="268"/>
      <c r="N126" s="269"/>
      <c r="O126" s="269"/>
      <c r="P126" s="269"/>
      <c r="Q126" s="269"/>
      <c r="R126" s="269"/>
      <c r="S126" s="269"/>
      <c r="T126" s="270"/>
      <c r="AT126" s="271" t="s">
        <v>155</v>
      </c>
      <c r="AU126" s="271" t="s">
        <v>83</v>
      </c>
      <c r="AV126" s="13" t="s">
        <v>153</v>
      </c>
      <c r="AW126" s="13" t="s">
        <v>38</v>
      </c>
      <c r="AX126" s="13" t="s">
        <v>81</v>
      </c>
      <c r="AY126" s="271" t="s">
        <v>144</v>
      </c>
    </row>
    <row r="127" s="1" customFormat="1" ht="16.5" customHeight="1">
      <c r="B127" s="46"/>
      <c r="C127" s="235" t="s">
        <v>189</v>
      </c>
      <c r="D127" s="235" t="s">
        <v>148</v>
      </c>
      <c r="E127" s="236" t="s">
        <v>190</v>
      </c>
      <c r="F127" s="237" t="s">
        <v>191</v>
      </c>
      <c r="G127" s="238" t="s">
        <v>192</v>
      </c>
      <c r="H127" s="239">
        <v>56</v>
      </c>
      <c r="I127" s="240"/>
      <c r="J127" s="241">
        <f>ROUND(I127*H127,2)</f>
        <v>0</v>
      </c>
      <c r="K127" s="237" t="s">
        <v>152</v>
      </c>
      <c r="L127" s="72"/>
      <c r="M127" s="242" t="s">
        <v>21</v>
      </c>
      <c r="N127" s="243" t="s">
        <v>45</v>
      </c>
      <c r="O127" s="47"/>
      <c r="P127" s="244">
        <f>O127*H127</f>
        <v>0</v>
      </c>
      <c r="Q127" s="244">
        <v>0.00012</v>
      </c>
      <c r="R127" s="244">
        <f>Q127*H127</f>
        <v>0.0067200000000000003</v>
      </c>
      <c r="S127" s="244">
        <v>0</v>
      </c>
      <c r="T127" s="245">
        <f>S127*H127</f>
        <v>0</v>
      </c>
      <c r="AR127" s="24" t="s">
        <v>153</v>
      </c>
      <c r="AT127" s="24" t="s">
        <v>148</v>
      </c>
      <c r="AU127" s="24" t="s">
        <v>83</v>
      </c>
      <c r="AY127" s="24" t="s">
        <v>144</v>
      </c>
      <c r="BE127" s="246">
        <f>IF(N127="základní",J127,0)</f>
        <v>0</v>
      </c>
      <c r="BF127" s="246">
        <f>IF(N127="snížená",J127,0)</f>
        <v>0</v>
      </c>
      <c r="BG127" s="246">
        <f>IF(N127="zákl. přenesená",J127,0)</f>
        <v>0</v>
      </c>
      <c r="BH127" s="246">
        <f>IF(N127="sníž. přenesená",J127,0)</f>
        <v>0</v>
      </c>
      <c r="BI127" s="246">
        <f>IF(N127="nulová",J127,0)</f>
        <v>0</v>
      </c>
      <c r="BJ127" s="24" t="s">
        <v>81</v>
      </c>
      <c r="BK127" s="246">
        <f>ROUND(I127*H127,2)</f>
        <v>0</v>
      </c>
      <c r="BL127" s="24" t="s">
        <v>153</v>
      </c>
      <c r="BM127" s="24" t="s">
        <v>193</v>
      </c>
    </row>
    <row r="128" s="1" customFormat="1">
      <c r="B128" s="46"/>
      <c r="C128" s="74"/>
      <c r="D128" s="249" t="s">
        <v>166</v>
      </c>
      <c r="E128" s="74"/>
      <c r="F128" s="259" t="s">
        <v>194</v>
      </c>
      <c r="G128" s="74"/>
      <c r="H128" s="74"/>
      <c r="I128" s="203"/>
      <c r="J128" s="74"/>
      <c r="K128" s="74"/>
      <c r="L128" s="72"/>
      <c r="M128" s="260"/>
      <c r="N128" s="47"/>
      <c r="O128" s="47"/>
      <c r="P128" s="47"/>
      <c r="Q128" s="47"/>
      <c r="R128" s="47"/>
      <c r="S128" s="47"/>
      <c r="T128" s="95"/>
      <c r="AT128" s="24" t="s">
        <v>166</v>
      </c>
      <c r="AU128" s="24" t="s">
        <v>83</v>
      </c>
    </row>
    <row r="129" s="12" customFormat="1">
      <c r="B129" s="247"/>
      <c r="C129" s="248"/>
      <c r="D129" s="249" t="s">
        <v>155</v>
      </c>
      <c r="E129" s="250" t="s">
        <v>21</v>
      </c>
      <c r="F129" s="251" t="s">
        <v>195</v>
      </c>
      <c r="G129" s="248"/>
      <c r="H129" s="252">
        <v>6</v>
      </c>
      <c r="I129" s="253"/>
      <c r="J129" s="248"/>
      <c r="K129" s="248"/>
      <c r="L129" s="254"/>
      <c r="M129" s="255"/>
      <c r="N129" s="256"/>
      <c r="O129" s="256"/>
      <c r="P129" s="256"/>
      <c r="Q129" s="256"/>
      <c r="R129" s="256"/>
      <c r="S129" s="256"/>
      <c r="T129" s="257"/>
      <c r="AT129" s="258" t="s">
        <v>155</v>
      </c>
      <c r="AU129" s="258" t="s">
        <v>83</v>
      </c>
      <c r="AV129" s="12" t="s">
        <v>83</v>
      </c>
      <c r="AW129" s="12" t="s">
        <v>38</v>
      </c>
      <c r="AX129" s="12" t="s">
        <v>74</v>
      </c>
      <c r="AY129" s="258" t="s">
        <v>144</v>
      </c>
    </row>
    <row r="130" s="12" customFormat="1">
      <c r="B130" s="247"/>
      <c r="C130" s="248"/>
      <c r="D130" s="249" t="s">
        <v>155</v>
      </c>
      <c r="E130" s="250" t="s">
        <v>21</v>
      </c>
      <c r="F130" s="251" t="s">
        <v>196</v>
      </c>
      <c r="G130" s="248"/>
      <c r="H130" s="252">
        <v>24</v>
      </c>
      <c r="I130" s="253"/>
      <c r="J130" s="248"/>
      <c r="K130" s="248"/>
      <c r="L130" s="254"/>
      <c r="M130" s="255"/>
      <c r="N130" s="256"/>
      <c r="O130" s="256"/>
      <c r="P130" s="256"/>
      <c r="Q130" s="256"/>
      <c r="R130" s="256"/>
      <c r="S130" s="256"/>
      <c r="T130" s="257"/>
      <c r="AT130" s="258" t="s">
        <v>155</v>
      </c>
      <c r="AU130" s="258" t="s">
        <v>83</v>
      </c>
      <c r="AV130" s="12" t="s">
        <v>83</v>
      </c>
      <c r="AW130" s="12" t="s">
        <v>38</v>
      </c>
      <c r="AX130" s="12" t="s">
        <v>74</v>
      </c>
      <c r="AY130" s="258" t="s">
        <v>144</v>
      </c>
    </row>
    <row r="131" s="12" customFormat="1">
      <c r="B131" s="247"/>
      <c r="C131" s="248"/>
      <c r="D131" s="249" t="s">
        <v>155</v>
      </c>
      <c r="E131" s="250" t="s">
        <v>21</v>
      </c>
      <c r="F131" s="251" t="s">
        <v>197</v>
      </c>
      <c r="G131" s="248"/>
      <c r="H131" s="252">
        <v>12</v>
      </c>
      <c r="I131" s="253"/>
      <c r="J131" s="248"/>
      <c r="K131" s="248"/>
      <c r="L131" s="254"/>
      <c r="M131" s="255"/>
      <c r="N131" s="256"/>
      <c r="O131" s="256"/>
      <c r="P131" s="256"/>
      <c r="Q131" s="256"/>
      <c r="R131" s="256"/>
      <c r="S131" s="256"/>
      <c r="T131" s="257"/>
      <c r="AT131" s="258" t="s">
        <v>155</v>
      </c>
      <c r="AU131" s="258" t="s">
        <v>83</v>
      </c>
      <c r="AV131" s="12" t="s">
        <v>83</v>
      </c>
      <c r="AW131" s="12" t="s">
        <v>38</v>
      </c>
      <c r="AX131" s="12" t="s">
        <v>74</v>
      </c>
      <c r="AY131" s="258" t="s">
        <v>144</v>
      </c>
    </row>
    <row r="132" s="14" customFormat="1">
      <c r="B132" s="272"/>
      <c r="C132" s="273"/>
      <c r="D132" s="249" t="s">
        <v>155</v>
      </c>
      <c r="E132" s="274" t="s">
        <v>21</v>
      </c>
      <c r="F132" s="275" t="s">
        <v>198</v>
      </c>
      <c r="G132" s="273"/>
      <c r="H132" s="276">
        <v>42</v>
      </c>
      <c r="I132" s="277"/>
      <c r="J132" s="273"/>
      <c r="K132" s="273"/>
      <c r="L132" s="278"/>
      <c r="M132" s="279"/>
      <c r="N132" s="280"/>
      <c r="O132" s="280"/>
      <c r="P132" s="280"/>
      <c r="Q132" s="280"/>
      <c r="R132" s="280"/>
      <c r="S132" s="280"/>
      <c r="T132" s="281"/>
      <c r="AT132" s="282" t="s">
        <v>155</v>
      </c>
      <c r="AU132" s="282" t="s">
        <v>83</v>
      </c>
      <c r="AV132" s="14" t="s">
        <v>145</v>
      </c>
      <c r="AW132" s="14" t="s">
        <v>38</v>
      </c>
      <c r="AX132" s="14" t="s">
        <v>74</v>
      </c>
      <c r="AY132" s="282" t="s">
        <v>144</v>
      </c>
    </row>
    <row r="133" s="12" customFormat="1">
      <c r="B133" s="247"/>
      <c r="C133" s="248"/>
      <c r="D133" s="249" t="s">
        <v>155</v>
      </c>
      <c r="E133" s="250" t="s">
        <v>21</v>
      </c>
      <c r="F133" s="251" t="s">
        <v>199</v>
      </c>
      <c r="G133" s="248"/>
      <c r="H133" s="252">
        <v>6</v>
      </c>
      <c r="I133" s="253"/>
      <c r="J133" s="248"/>
      <c r="K133" s="248"/>
      <c r="L133" s="254"/>
      <c r="M133" s="255"/>
      <c r="N133" s="256"/>
      <c r="O133" s="256"/>
      <c r="P133" s="256"/>
      <c r="Q133" s="256"/>
      <c r="R133" s="256"/>
      <c r="S133" s="256"/>
      <c r="T133" s="257"/>
      <c r="AT133" s="258" t="s">
        <v>155</v>
      </c>
      <c r="AU133" s="258" t="s">
        <v>83</v>
      </c>
      <c r="AV133" s="12" t="s">
        <v>83</v>
      </c>
      <c r="AW133" s="12" t="s">
        <v>38</v>
      </c>
      <c r="AX133" s="12" t="s">
        <v>74</v>
      </c>
      <c r="AY133" s="258" t="s">
        <v>144</v>
      </c>
    </row>
    <row r="134" s="12" customFormat="1">
      <c r="B134" s="247"/>
      <c r="C134" s="248"/>
      <c r="D134" s="249" t="s">
        <v>155</v>
      </c>
      <c r="E134" s="250" t="s">
        <v>21</v>
      </c>
      <c r="F134" s="251" t="s">
        <v>200</v>
      </c>
      <c r="G134" s="248"/>
      <c r="H134" s="252">
        <v>8</v>
      </c>
      <c r="I134" s="253"/>
      <c r="J134" s="248"/>
      <c r="K134" s="248"/>
      <c r="L134" s="254"/>
      <c r="M134" s="255"/>
      <c r="N134" s="256"/>
      <c r="O134" s="256"/>
      <c r="P134" s="256"/>
      <c r="Q134" s="256"/>
      <c r="R134" s="256"/>
      <c r="S134" s="256"/>
      <c r="T134" s="257"/>
      <c r="AT134" s="258" t="s">
        <v>155</v>
      </c>
      <c r="AU134" s="258" t="s">
        <v>83</v>
      </c>
      <c r="AV134" s="12" t="s">
        <v>83</v>
      </c>
      <c r="AW134" s="12" t="s">
        <v>38</v>
      </c>
      <c r="AX134" s="12" t="s">
        <v>74</v>
      </c>
      <c r="AY134" s="258" t="s">
        <v>144</v>
      </c>
    </row>
    <row r="135" s="14" customFormat="1">
      <c r="B135" s="272"/>
      <c r="C135" s="273"/>
      <c r="D135" s="249" t="s">
        <v>155</v>
      </c>
      <c r="E135" s="274" t="s">
        <v>21</v>
      </c>
      <c r="F135" s="275" t="s">
        <v>198</v>
      </c>
      <c r="G135" s="273"/>
      <c r="H135" s="276">
        <v>14</v>
      </c>
      <c r="I135" s="277"/>
      <c r="J135" s="273"/>
      <c r="K135" s="273"/>
      <c r="L135" s="278"/>
      <c r="M135" s="279"/>
      <c r="N135" s="280"/>
      <c r="O135" s="280"/>
      <c r="P135" s="280"/>
      <c r="Q135" s="280"/>
      <c r="R135" s="280"/>
      <c r="S135" s="280"/>
      <c r="T135" s="281"/>
      <c r="AT135" s="282" t="s">
        <v>155</v>
      </c>
      <c r="AU135" s="282" t="s">
        <v>83</v>
      </c>
      <c r="AV135" s="14" t="s">
        <v>145</v>
      </c>
      <c r="AW135" s="14" t="s">
        <v>38</v>
      </c>
      <c r="AX135" s="14" t="s">
        <v>74</v>
      </c>
      <c r="AY135" s="282" t="s">
        <v>144</v>
      </c>
    </row>
    <row r="136" s="13" customFormat="1">
      <c r="B136" s="261"/>
      <c r="C136" s="262"/>
      <c r="D136" s="249" t="s">
        <v>155</v>
      </c>
      <c r="E136" s="263" t="s">
        <v>21</v>
      </c>
      <c r="F136" s="264" t="s">
        <v>181</v>
      </c>
      <c r="G136" s="262"/>
      <c r="H136" s="265">
        <v>56</v>
      </c>
      <c r="I136" s="266"/>
      <c r="J136" s="262"/>
      <c r="K136" s="262"/>
      <c r="L136" s="267"/>
      <c r="M136" s="268"/>
      <c r="N136" s="269"/>
      <c r="O136" s="269"/>
      <c r="P136" s="269"/>
      <c r="Q136" s="269"/>
      <c r="R136" s="269"/>
      <c r="S136" s="269"/>
      <c r="T136" s="270"/>
      <c r="AT136" s="271" t="s">
        <v>155</v>
      </c>
      <c r="AU136" s="271" t="s">
        <v>83</v>
      </c>
      <c r="AV136" s="13" t="s">
        <v>153</v>
      </c>
      <c r="AW136" s="13" t="s">
        <v>38</v>
      </c>
      <c r="AX136" s="13" t="s">
        <v>81</v>
      </c>
      <c r="AY136" s="271" t="s">
        <v>144</v>
      </c>
    </row>
    <row r="137" s="1" customFormat="1" ht="25.5" customHeight="1">
      <c r="B137" s="46"/>
      <c r="C137" s="235" t="s">
        <v>201</v>
      </c>
      <c r="D137" s="235" t="s">
        <v>148</v>
      </c>
      <c r="E137" s="236" t="s">
        <v>202</v>
      </c>
      <c r="F137" s="237" t="s">
        <v>203</v>
      </c>
      <c r="G137" s="238" t="s">
        <v>172</v>
      </c>
      <c r="H137" s="239">
        <v>0.90000000000000002</v>
      </c>
      <c r="I137" s="240"/>
      <c r="J137" s="241">
        <f>ROUND(I137*H137,2)</f>
        <v>0</v>
      </c>
      <c r="K137" s="237" t="s">
        <v>152</v>
      </c>
      <c r="L137" s="72"/>
      <c r="M137" s="242" t="s">
        <v>21</v>
      </c>
      <c r="N137" s="243" t="s">
        <v>45</v>
      </c>
      <c r="O137" s="47"/>
      <c r="P137" s="244">
        <f>O137*H137</f>
        <v>0</v>
      </c>
      <c r="Q137" s="244">
        <v>0.17818000000000001</v>
      </c>
      <c r="R137" s="244">
        <f>Q137*H137</f>
        <v>0.16036200000000001</v>
      </c>
      <c r="S137" s="244">
        <v>0</v>
      </c>
      <c r="T137" s="245">
        <f>S137*H137</f>
        <v>0</v>
      </c>
      <c r="AR137" s="24" t="s">
        <v>153</v>
      </c>
      <c r="AT137" s="24" t="s">
        <v>148</v>
      </c>
      <c r="AU137" s="24" t="s">
        <v>83</v>
      </c>
      <c r="AY137" s="24" t="s">
        <v>144</v>
      </c>
      <c r="BE137" s="246">
        <f>IF(N137="základní",J137,0)</f>
        <v>0</v>
      </c>
      <c r="BF137" s="246">
        <f>IF(N137="snížená",J137,0)</f>
        <v>0</v>
      </c>
      <c r="BG137" s="246">
        <f>IF(N137="zákl. přenesená",J137,0)</f>
        <v>0</v>
      </c>
      <c r="BH137" s="246">
        <f>IF(N137="sníž. přenesená",J137,0)</f>
        <v>0</v>
      </c>
      <c r="BI137" s="246">
        <f>IF(N137="nulová",J137,0)</f>
        <v>0</v>
      </c>
      <c r="BJ137" s="24" t="s">
        <v>81</v>
      </c>
      <c r="BK137" s="246">
        <f>ROUND(I137*H137,2)</f>
        <v>0</v>
      </c>
      <c r="BL137" s="24" t="s">
        <v>153</v>
      </c>
      <c r="BM137" s="24" t="s">
        <v>204</v>
      </c>
    </row>
    <row r="138" s="12" customFormat="1">
      <c r="B138" s="247"/>
      <c r="C138" s="248"/>
      <c r="D138" s="249" t="s">
        <v>155</v>
      </c>
      <c r="E138" s="250" t="s">
        <v>21</v>
      </c>
      <c r="F138" s="251" t="s">
        <v>205</v>
      </c>
      <c r="G138" s="248"/>
      <c r="H138" s="252">
        <v>0.90000000000000002</v>
      </c>
      <c r="I138" s="253"/>
      <c r="J138" s="248"/>
      <c r="K138" s="248"/>
      <c r="L138" s="254"/>
      <c r="M138" s="255"/>
      <c r="N138" s="256"/>
      <c r="O138" s="256"/>
      <c r="P138" s="256"/>
      <c r="Q138" s="256"/>
      <c r="R138" s="256"/>
      <c r="S138" s="256"/>
      <c r="T138" s="257"/>
      <c r="AT138" s="258" t="s">
        <v>155</v>
      </c>
      <c r="AU138" s="258" t="s">
        <v>83</v>
      </c>
      <c r="AV138" s="12" t="s">
        <v>83</v>
      </c>
      <c r="AW138" s="12" t="s">
        <v>38</v>
      </c>
      <c r="AX138" s="12" t="s">
        <v>81</v>
      </c>
      <c r="AY138" s="258" t="s">
        <v>144</v>
      </c>
    </row>
    <row r="139" s="1" customFormat="1" ht="38.25" customHeight="1">
      <c r="B139" s="46"/>
      <c r="C139" s="235" t="s">
        <v>206</v>
      </c>
      <c r="D139" s="235" t="s">
        <v>148</v>
      </c>
      <c r="E139" s="236" t="s">
        <v>207</v>
      </c>
      <c r="F139" s="237" t="s">
        <v>208</v>
      </c>
      <c r="G139" s="238" t="s">
        <v>172</v>
      </c>
      <c r="H139" s="239">
        <v>0.90000000000000002</v>
      </c>
      <c r="I139" s="240"/>
      <c r="J139" s="241">
        <f>ROUND(I139*H139,2)</f>
        <v>0</v>
      </c>
      <c r="K139" s="237" t="s">
        <v>152</v>
      </c>
      <c r="L139" s="72"/>
      <c r="M139" s="242" t="s">
        <v>21</v>
      </c>
      <c r="N139" s="243" t="s">
        <v>45</v>
      </c>
      <c r="O139" s="47"/>
      <c r="P139" s="244">
        <f>O139*H139</f>
        <v>0</v>
      </c>
      <c r="Q139" s="244">
        <v>0.0088400000000000006</v>
      </c>
      <c r="R139" s="244">
        <f>Q139*H139</f>
        <v>0.0079560000000000013</v>
      </c>
      <c r="S139" s="244">
        <v>0</v>
      </c>
      <c r="T139" s="245">
        <f>S139*H139</f>
        <v>0</v>
      </c>
      <c r="AR139" s="24" t="s">
        <v>153</v>
      </c>
      <c r="AT139" s="24" t="s">
        <v>148</v>
      </c>
      <c r="AU139" s="24" t="s">
        <v>83</v>
      </c>
      <c r="AY139" s="24" t="s">
        <v>144</v>
      </c>
      <c r="BE139" s="246">
        <f>IF(N139="základní",J139,0)</f>
        <v>0</v>
      </c>
      <c r="BF139" s="246">
        <f>IF(N139="snížená",J139,0)</f>
        <v>0</v>
      </c>
      <c r="BG139" s="246">
        <f>IF(N139="zákl. přenesená",J139,0)</f>
        <v>0</v>
      </c>
      <c r="BH139" s="246">
        <f>IF(N139="sníž. přenesená",J139,0)</f>
        <v>0</v>
      </c>
      <c r="BI139" s="246">
        <f>IF(N139="nulová",J139,0)</f>
        <v>0</v>
      </c>
      <c r="BJ139" s="24" t="s">
        <v>81</v>
      </c>
      <c r="BK139" s="246">
        <f>ROUND(I139*H139,2)</f>
        <v>0</v>
      </c>
      <c r="BL139" s="24" t="s">
        <v>153</v>
      </c>
      <c r="BM139" s="24" t="s">
        <v>209</v>
      </c>
    </row>
    <row r="140" s="1" customFormat="1">
      <c r="B140" s="46"/>
      <c r="C140" s="74"/>
      <c r="D140" s="249" t="s">
        <v>166</v>
      </c>
      <c r="E140" s="74"/>
      <c r="F140" s="259" t="s">
        <v>210</v>
      </c>
      <c r="G140" s="74"/>
      <c r="H140" s="74"/>
      <c r="I140" s="203"/>
      <c r="J140" s="74"/>
      <c r="K140" s="74"/>
      <c r="L140" s="72"/>
      <c r="M140" s="260"/>
      <c r="N140" s="47"/>
      <c r="O140" s="47"/>
      <c r="P140" s="47"/>
      <c r="Q140" s="47"/>
      <c r="R140" s="47"/>
      <c r="S140" s="47"/>
      <c r="T140" s="95"/>
      <c r="AT140" s="24" t="s">
        <v>166</v>
      </c>
      <c r="AU140" s="24" t="s">
        <v>83</v>
      </c>
    </row>
    <row r="141" s="12" customFormat="1">
      <c r="B141" s="247"/>
      <c r="C141" s="248"/>
      <c r="D141" s="249" t="s">
        <v>155</v>
      </c>
      <c r="E141" s="250" t="s">
        <v>21</v>
      </c>
      <c r="F141" s="251" t="s">
        <v>205</v>
      </c>
      <c r="G141" s="248"/>
      <c r="H141" s="252">
        <v>0.90000000000000002</v>
      </c>
      <c r="I141" s="253"/>
      <c r="J141" s="248"/>
      <c r="K141" s="248"/>
      <c r="L141" s="254"/>
      <c r="M141" s="255"/>
      <c r="N141" s="256"/>
      <c r="O141" s="256"/>
      <c r="P141" s="256"/>
      <c r="Q141" s="256"/>
      <c r="R141" s="256"/>
      <c r="S141" s="256"/>
      <c r="T141" s="257"/>
      <c r="AT141" s="258" t="s">
        <v>155</v>
      </c>
      <c r="AU141" s="258" t="s">
        <v>83</v>
      </c>
      <c r="AV141" s="12" t="s">
        <v>83</v>
      </c>
      <c r="AW141" s="12" t="s">
        <v>38</v>
      </c>
      <c r="AX141" s="12" t="s">
        <v>81</v>
      </c>
      <c r="AY141" s="258" t="s">
        <v>144</v>
      </c>
    </row>
    <row r="142" s="11" customFormat="1" ht="29.88" customHeight="1">
      <c r="B142" s="219"/>
      <c r="C142" s="220"/>
      <c r="D142" s="221" t="s">
        <v>73</v>
      </c>
      <c r="E142" s="233" t="s">
        <v>211</v>
      </c>
      <c r="F142" s="233" t="s">
        <v>212</v>
      </c>
      <c r="G142" s="220"/>
      <c r="H142" s="220"/>
      <c r="I142" s="223"/>
      <c r="J142" s="234">
        <f>BK142</f>
        <v>0</v>
      </c>
      <c r="K142" s="220"/>
      <c r="L142" s="225"/>
      <c r="M142" s="226"/>
      <c r="N142" s="227"/>
      <c r="O142" s="227"/>
      <c r="P142" s="228">
        <f>SUM(P143:P307)</f>
        <v>0</v>
      </c>
      <c r="Q142" s="227"/>
      <c r="R142" s="228">
        <f>SUM(R143:R307)</f>
        <v>46.908123759999995</v>
      </c>
      <c r="S142" s="227"/>
      <c r="T142" s="229">
        <f>SUM(T143:T307)</f>
        <v>0</v>
      </c>
      <c r="AR142" s="230" t="s">
        <v>81</v>
      </c>
      <c r="AT142" s="231" t="s">
        <v>73</v>
      </c>
      <c r="AU142" s="231" t="s">
        <v>81</v>
      </c>
      <c r="AY142" s="230" t="s">
        <v>144</v>
      </c>
      <c r="BK142" s="232">
        <f>SUM(BK143:BK307)</f>
        <v>0</v>
      </c>
    </row>
    <row r="143" s="1" customFormat="1" ht="25.5" customHeight="1">
      <c r="B143" s="46"/>
      <c r="C143" s="235" t="s">
        <v>213</v>
      </c>
      <c r="D143" s="235" t="s">
        <v>148</v>
      </c>
      <c r="E143" s="236" t="s">
        <v>214</v>
      </c>
      <c r="F143" s="237" t="s">
        <v>215</v>
      </c>
      <c r="G143" s="238" t="s">
        <v>172</v>
      </c>
      <c r="H143" s="239">
        <v>735.64999999999998</v>
      </c>
      <c r="I143" s="240"/>
      <c r="J143" s="241">
        <f>ROUND(I143*H143,2)</f>
        <v>0</v>
      </c>
      <c r="K143" s="237" t="s">
        <v>152</v>
      </c>
      <c r="L143" s="72"/>
      <c r="M143" s="242" t="s">
        <v>21</v>
      </c>
      <c r="N143" s="243" t="s">
        <v>45</v>
      </c>
      <c r="O143" s="47"/>
      <c r="P143" s="244">
        <f>O143*H143</f>
        <v>0</v>
      </c>
      <c r="Q143" s="244">
        <v>0.0057000000000000002</v>
      </c>
      <c r="R143" s="244">
        <f>Q143*H143</f>
        <v>4.1932049999999998</v>
      </c>
      <c r="S143" s="244">
        <v>0</v>
      </c>
      <c r="T143" s="245">
        <f>S143*H143</f>
        <v>0</v>
      </c>
      <c r="AR143" s="24" t="s">
        <v>153</v>
      </c>
      <c r="AT143" s="24" t="s">
        <v>148</v>
      </c>
      <c r="AU143" s="24" t="s">
        <v>83</v>
      </c>
      <c r="AY143" s="24" t="s">
        <v>144</v>
      </c>
      <c r="BE143" s="246">
        <f>IF(N143="základní",J143,0)</f>
        <v>0</v>
      </c>
      <c r="BF143" s="246">
        <f>IF(N143="snížená",J143,0)</f>
        <v>0</v>
      </c>
      <c r="BG143" s="246">
        <f>IF(N143="zákl. přenesená",J143,0)</f>
        <v>0</v>
      </c>
      <c r="BH143" s="246">
        <f>IF(N143="sníž. přenesená",J143,0)</f>
        <v>0</v>
      </c>
      <c r="BI143" s="246">
        <f>IF(N143="nulová",J143,0)</f>
        <v>0</v>
      </c>
      <c r="BJ143" s="24" t="s">
        <v>81</v>
      </c>
      <c r="BK143" s="246">
        <f>ROUND(I143*H143,2)</f>
        <v>0</v>
      </c>
      <c r="BL143" s="24" t="s">
        <v>153</v>
      </c>
      <c r="BM143" s="24" t="s">
        <v>216</v>
      </c>
    </row>
    <row r="144" s="1" customFormat="1">
      <c r="B144" s="46"/>
      <c r="C144" s="74"/>
      <c r="D144" s="249" t="s">
        <v>166</v>
      </c>
      <c r="E144" s="74"/>
      <c r="F144" s="259" t="s">
        <v>217</v>
      </c>
      <c r="G144" s="74"/>
      <c r="H144" s="74"/>
      <c r="I144" s="203"/>
      <c r="J144" s="74"/>
      <c r="K144" s="74"/>
      <c r="L144" s="72"/>
      <c r="M144" s="260"/>
      <c r="N144" s="47"/>
      <c r="O144" s="47"/>
      <c r="P144" s="47"/>
      <c r="Q144" s="47"/>
      <c r="R144" s="47"/>
      <c r="S144" s="47"/>
      <c r="T144" s="95"/>
      <c r="AT144" s="24" t="s">
        <v>166</v>
      </c>
      <c r="AU144" s="24" t="s">
        <v>83</v>
      </c>
    </row>
    <row r="145" s="12" customFormat="1">
      <c r="B145" s="247"/>
      <c r="C145" s="248"/>
      <c r="D145" s="249" t="s">
        <v>155</v>
      </c>
      <c r="E145" s="250" t="s">
        <v>21</v>
      </c>
      <c r="F145" s="251" t="s">
        <v>218</v>
      </c>
      <c r="G145" s="248"/>
      <c r="H145" s="252">
        <v>14.9</v>
      </c>
      <c r="I145" s="253"/>
      <c r="J145" s="248"/>
      <c r="K145" s="248"/>
      <c r="L145" s="254"/>
      <c r="M145" s="255"/>
      <c r="N145" s="256"/>
      <c r="O145" s="256"/>
      <c r="P145" s="256"/>
      <c r="Q145" s="256"/>
      <c r="R145" s="256"/>
      <c r="S145" s="256"/>
      <c r="T145" s="257"/>
      <c r="AT145" s="258" t="s">
        <v>155</v>
      </c>
      <c r="AU145" s="258" t="s">
        <v>83</v>
      </c>
      <c r="AV145" s="12" t="s">
        <v>83</v>
      </c>
      <c r="AW145" s="12" t="s">
        <v>38</v>
      </c>
      <c r="AX145" s="12" t="s">
        <v>74</v>
      </c>
      <c r="AY145" s="258" t="s">
        <v>144</v>
      </c>
    </row>
    <row r="146" s="12" customFormat="1">
      <c r="B146" s="247"/>
      <c r="C146" s="248"/>
      <c r="D146" s="249" t="s">
        <v>155</v>
      </c>
      <c r="E146" s="250" t="s">
        <v>21</v>
      </c>
      <c r="F146" s="251" t="s">
        <v>219</v>
      </c>
      <c r="G146" s="248"/>
      <c r="H146" s="252">
        <v>1.3</v>
      </c>
      <c r="I146" s="253"/>
      <c r="J146" s="248"/>
      <c r="K146" s="248"/>
      <c r="L146" s="254"/>
      <c r="M146" s="255"/>
      <c r="N146" s="256"/>
      <c r="O146" s="256"/>
      <c r="P146" s="256"/>
      <c r="Q146" s="256"/>
      <c r="R146" s="256"/>
      <c r="S146" s="256"/>
      <c r="T146" s="257"/>
      <c r="AT146" s="258" t="s">
        <v>155</v>
      </c>
      <c r="AU146" s="258" t="s">
        <v>83</v>
      </c>
      <c r="AV146" s="12" t="s">
        <v>83</v>
      </c>
      <c r="AW146" s="12" t="s">
        <v>38</v>
      </c>
      <c r="AX146" s="12" t="s">
        <v>74</v>
      </c>
      <c r="AY146" s="258" t="s">
        <v>144</v>
      </c>
    </row>
    <row r="147" s="12" customFormat="1">
      <c r="B147" s="247"/>
      <c r="C147" s="248"/>
      <c r="D147" s="249" t="s">
        <v>155</v>
      </c>
      <c r="E147" s="250" t="s">
        <v>21</v>
      </c>
      <c r="F147" s="251" t="s">
        <v>220</v>
      </c>
      <c r="G147" s="248"/>
      <c r="H147" s="252">
        <v>3.2000000000000002</v>
      </c>
      <c r="I147" s="253"/>
      <c r="J147" s="248"/>
      <c r="K147" s="248"/>
      <c r="L147" s="254"/>
      <c r="M147" s="255"/>
      <c r="N147" s="256"/>
      <c r="O147" s="256"/>
      <c r="P147" s="256"/>
      <c r="Q147" s="256"/>
      <c r="R147" s="256"/>
      <c r="S147" s="256"/>
      <c r="T147" s="257"/>
      <c r="AT147" s="258" t="s">
        <v>155</v>
      </c>
      <c r="AU147" s="258" t="s">
        <v>83</v>
      </c>
      <c r="AV147" s="12" t="s">
        <v>83</v>
      </c>
      <c r="AW147" s="12" t="s">
        <v>38</v>
      </c>
      <c r="AX147" s="12" t="s">
        <v>74</v>
      </c>
      <c r="AY147" s="258" t="s">
        <v>144</v>
      </c>
    </row>
    <row r="148" s="12" customFormat="1">
      <c r="B148" s="247"/>
      <c r="C148" s="248"/>
      <c r="D148" s="249" t="s">
        <v>155</v>
      </c>
      <c r="E148" s="250" t="s">
        <v>21</v>
      </c>
      <c r="F148" s="251" t="s">
        <v>221</v>
      </c>
      <c r="G148" s="248"/>
      <c r="H148" s="252">
        <v>26.449999999999999</v>
      </c>
      <c r="I148" s="253"/>
      <c r="J148" s="248"/>
      <c r="K148" s="248"/>
      <c r="L148" s="254"/>
      <c r="M148" s="255"/>
      <c r="N148" s="256"/>
      <c r="O148" s="256"/>
      <c r="P148" s="256"/>
      <c r="Q148" s="256"/>
      <c r="R148" s="256"/>
      <c r="S148" s="256"/>
      <c r="T148" s="257"/>
      <c r="AT148" s="258" t="s">
        <v>155</v>
      </c>
      <c r="AU148" s="258" t="s">
        <v>83</v>
      </c>
      <c r="AV148" s="12" t="s">
        <v>83</v>
      </c>
      <c r="AW148" s="12" t="s">
        <v>38</v>
      </c>
      <c r="AX148" s="12" t="s">
        <v>74</v>
      </c>
      <c r="AY148" s="258" t="s">
        <v>144</v>
      </c>
    </row>
    <row r="149" s="12" customFormat="1">
      <c r="B149" s="247"/>
      <c r="C149" s="248"/>
      <c r="D149" s="249" t="s">
        <v>155</v>
      </c>
      <c r="E149" s="250" t="s">
        <v>21</v>
      </c>
      <c r="F149" s="251" t="s">
        <v>222</v>
      </c>
      <c r="G149" s="248"/>
      <c r="H149" s="252">
        <v>12.4</v>
      </c>
      <c r="I149" s="253"/>
      <c r="J149" s="248"/>
      <c r="K149" s="248"/>
      <c r="L149" s="254"/>
      <c r="M149" s="255"/>
      <c r="N149" s="256"/>
      <c r="O149" s="256"/>
      <c r="P149" s="256"/>
      <c r="Q149" s="256"/>
      <c r="R149" s="256"/>
      <c r="S149" s="256"/>
      <c r="T149" s="257"/>
      <c r="AT149" s="258" t="s">
        <v>155</v>
      </c>
      <c r="AU149" s="258" t="s">
        <v>83</v>
      </c>
      <c r="AV149" s="12" t="s">
        <v>83</v>
      </c>
      <c r="AW149" s="12" t="s">
        <v>38</v>
      </c>
      <c r="AX149" s="12" t="s">
        <v>74</v>
      </c>
      <c r="AY149" s="258" t="s">
        <v>144</v>
      </c>
    </row>
    <row r="150" s="12" customFormat="1">
      <c r="B150" s="247"/>
      <c r="C150" s="248"/>
      <c r="D150" s="249" t="s">
        <v>155</v>
      </c>
      <c r="E150" s="250" t="s">
        <v>21</v>
      </c>
      <c r="F150" s="251" t="s">
        <v>223</v>
      </c>
      <c r="G150" s="248"/>
      <c r="H150" s="252">
        <v>8.1600000000000001</v>
      </c>
      <c r="I150" s="253"/>
      <c r="J150" s="248"/>
      <c r="K150" s="248"/>
      <c r="L150" s="254"/>
      <c r="M150" s="255"/>
      <c r="N150" s="256"/>
      <c r="O150" s="256"/>
      <c r="P150" s="256"/>
      <c r="Q150" s="256"/>
      <c r="R150" s="256"/>
      <c r="S150" s="256"/>
      <c r="T150" s="257"/>
      <c r="AT150" s="258" t="s">
        <v>155</v>
      </c>
      <c r="AU150" s="258" t="s">
        <v>83</v>
      </c>
      <c r="AV150" s="12" t="s">
        <v>83</v>
      </c>
      <c r="AW150" s="12" t="s">
        <v>38</v>
      </c>
      <c r="AX150" s="12" t="s">
        <v>74</v>
      </c>
      <c r="AY150" s="258" t="s">
        <v>144</v>
      </c>
    </row>
    <row r="151" s="12" customFormat="1">
      <c r="B151" s="247"/>
      <c r="C151" s="248"/>
      <c r="D151" s="249" t="s">
        <v>155</v>
      </c>
      <c r="E151" s="250" t="s">
        <v>21</v>
      </c>
      <c r="F151" s="251" t="s">
        <v>224</v>
      </c>
      <c r="G151" s="248"/>
      <c r="H151" s="252">
        <v>10.5</v>
      </c>
      <c r="I151" s="253"/>
      <c r="J151" s="248"/>
      <c r="K151" s="248"/>
      <c r="L151" s="254"/>
      <c r="M151" s="255"/>
      <c r="N151" s="256"/>
      <c r="O151" s="256"/>
      <c r="P151" s="256"/>
      <c r="Q151" s="256"/>
      <c r="R151" s="256"/>
      <c r="S151" s="256"/>
      <c r="T151" s="257"/>
      <c r="AT151" s="258" t="s">
        <v>155</v>
      </c>
      <c r="AU151" s="258" t="s">
        <v>83</v>
      </c>
      <c r="AV151" s="12" t="s">
        <v>83</v>
      </c>
      <c r="AW151" s="12" t="s">
        <v>38</v>
      </c>
      <c r="AX151" s="12" t="s">
        <v>74</v>
      </c>
      <c r="AY151" s="258" t="s">
        <v>144</v>
      </c>
    </row>
    <row r="152" s="12" customFormat="1">
      <c r="B152" s="247"/>
      <c r="C152" s="248"/>
      <c r="D152" s="249" t="s">
        <v>155</v>
      </c>
      <c r="E152" s="250" t="s">
        <v>21</v>
      </c>
      <c r="F152" s="251" t="s">
        <v>225</v>
      </c>
      <c r="G152" s="248"/>
      <c r="H152" s="252">
        <v>18.5</v>
      </c>
      <c r="I152" s="253"/>
      <c r="J152" s="248"/>
      <c r="K152" s="248"/>
      <c r="L152" s="254"/>
      <c r="M152" s="255"/>
      <c r="N152" s="256"/>
      <c r="O152" s="256"/>
      <c r="P152" s="256"/>
      <c r="Q152" s="256"/>
      <c r="R152" s="256"/>
      <c r="S152" s="256"/>
      <c r="T152" s="257"/>
      <c r="AT152" s="258" t="s">
        <v>155</v>
      </c>
      <c r="AU152" s="258" t="s">
        <v>83</v>
      </c>
      <c r="AV152" s="12" t="s">
        <v>83</v>
      </c>
      <c r="AW152" s="12" t="s">
        <v>38</v>
      </c>
      <c r="AX152" s="12" t="s">
        <v>74</v>
      </c>
      <c r="AY152" s="258" t="s">
        <v>144</v>
      </c>
    </row>
    <row r="153" s="12" customFormat="1">
      <c r="B153" s="247"/>
      <c r="C153" s="248"/>
      <c r="D153" s="249" t="s">
        <v>155</v>
      </c>
      <c r="E153" s="250" t="s">
        <v>21</v>
      </c>
      <c r="F153" s="251" t="s">
        <v>226</v>
      </c>
      <c r="G153" s="248"/>
      <c r="H153" s="252">
        <v>2.5</v>
      </c>
      <c r="I153" s="253"/>
      <c r="J153" s="248"/>
      <c r="K153" s="248"/>
      <c r="L153" s="254"/>
      <c r="M153" s="255"/>
      <c r="N153" s="256"/>
      <c r="O153" s="256"/>
      <c r="P153" s="256"/>
      <c r="Q153" s="256"/>
      <c r="R153" s="256"/>
      <c r="S153" s="256"/>
      <c r="T153" s="257"/>
      <c r="AT153" s="258" t="s">
        <v>155</v>
      </c>
      <c r="AU153" s="258" t="s">
        <v>83</v>
      </c>
      <c r="AV153" s="12" t="s">
        <v>83</v>
      </c>
      <c r="AW153" s="12" t="s">
        <v>38</v>
      </c>
      <c r="AX153" s="12" t="s">
        <v>74</v>
      </c>
      <c r="AY153" s="258" t="s">
        <v>144</v>
      </c>
    </row>
    <row r="154" s="12" customFormat="1">
      <c r="B154" s="247"/>
      <c r="C154" s="248"/>
      <c r="D154" s="249" t="s">
        <v>155</v>
      </c>
      <c r="E154" s="250" t="s">
        <v>21</v>
      </c>
      <c r="F154" s="251" t="s">
        <v>227</v>
      </c>
      <c r="G154" s="248"/>
      <c r="H154" s="252">
        <v>0.80000000000000004</v>
      </c>
      <c r="I154" s="253"/>
      <c r="J154" s="248"/>
      <c r="K154" s="248"/>
      <c r="L154" s="254"/>
      <c r="M154" s="255"/>
      <c r="N154" s="256"/>
      <c r="O154" s="256"/>
      <c r="P154" s="256"/>
      <c r="Q154" s="256"/>
      <c r="R154" s="256"/>
      <c r="S154" s="256"/>
      <c r="T154" s="257"/>
      <c r="AT154" s="258" t="s">
        <v>155</v>
      </c>
      <c r="AU154" s="258" t="s">
        <v>83</v>
      </c>
      <c r="AV154" s="12" t="s">
        <v>83</v>
      </c>
      <c r="AW154" s="12" t="s">
        <v>38</v>
      </c>
      <c r="AX154" s="12" t="s">
        <v>74</v>
      </c>
      <c r="AY154" s="258" t="s">
        <v>144</v>
      </c>
    </row>
    <row r="155" s="12" customFormat="1">
      <c r="B155" s="247"/>
      <c r="C155" s="248"/>
      <c r="D155" s="249" t="s">
        <v>155</v>
      </c>
      <c r="E155" s="250" t="s">
        <v>21</v>
      </c>
      <c r="F155" s="251" t="s">
        <v>228</v>
      </c>
      <c r="G155" s="248"/>
      <c r="H155" s="252">
        <v>30.27</v>
      </c>
      <c r="I155" s="253"/>
      <c r="J155" s="248"/>
      <c r="K155" s="248"/>
      <c r="L155" s="254"/>
      <c r="M155" s="255"/>
      <c r="N155" s="256"/>
      <c r="O155" s="256"/>
      <c r="P155" s="256"/>
      <c r="Q155" s="256"/>
      <c r="R155" s="256"/>
      <c r="S155" s="256"/>
      <c r="T155" s="257"/>
      <c r="AT155" s="258" t="s">
        <v>155</v>
      </c>
      <c r="AU155" s="258" t="s">
        <v>83</v>
      </c>
      <c r="AV155" s="12" t="s">
        <v>83</v>
      </c>
      <c r="AW155" s="12" t="s">
        <v>38</v>
      </c>
      <c r="AX155" s="12" t="s">
        <v>74</v>
      </c>
      <c r="AY155" s="258" t="s">
        <v>144</v>
      </c>
    </row>
    <row r="156" s="12" customFormat="1">
      <c r="B156" s="247"/>
      <c r="C156" s="248"/>
      <c r="D156" s="249" t="s">
        <v>155</v>
      </c>
      <c r="E156" s="250" t="s">
        <v>21</v>
      </c>
      <c r="F156" s="251" t="s">
        <v>229</v>
      </c>
      <c r="G156" s="248"/>
      <c r="H156" s="252">
        <v>29.800000000000001</v>
      </c>
      <c r="I156" s="253"/>
      <c r="J156" s="248"/>
      <c r="K156" s="248"/>
      <c r="L156" s="254"/>
      <c r="M156" s="255"/>
      <c r="N156" s="256"/>
      <c r="O156" s="256"/>
      <c r="P156" s="256"/>
      <c r="Q156" s="256"/>
      <c r="R156" s="256"/>
      <c r="S156" s="256"/>
      <c r="T156" s="257"/>
      <c r="AT156" s="258" t="s">
        <v>155</v>
      </c>
      <c r="AU156" s="258" t="s">
        <v>83</v>
      </c>
      <c r="AV156" s="12" t="s">
        <v>83</v>
      </c>
      <c r="AW156" s="12" t="s">
        <v>38</v>
      </c>
      <c r="AX156" s="12" t="s">
        <v>74</v>
      </c>
      <c r="AY156" s="258" t="s">
        <v>144</v>
      </c>
    </row>
    <row r="157" s="12" customFormat="1">
      <c r="B157" s="247"/>
      <c r="C157" s="248"/>
      <c r="D157" s="249" t="s">
        <v>155</v>
      </c>
      <c r="E157" s="250" t="s">
        <v>21</v>
      </c>
      <c r="F157" s="251" t="s">
        <v>230</v>
      </c>
      <c r="G157" s="248"/>
      <c r="H157" s="252">
        <v>20</v>
      </c>
      <c r="I157" s="253"/>
      <c r="J157" s="248"/>
      <c r="K157" s="248"/>
      <c r="L157" s="254"/>
      <c r="M157" s="255"/>
      <c r="N157" s="256"/>
      <c r="O157" s="256"/>
      <c r="P157" s="256"/>
      <c r="Q157" s="256"/>
      <c r="R157" s="256"/>
      <c r="S157" s="256"/>
      <c r="T157" s="257"/>
      <c r="AT157" s="258" t="s">
        <v>155</v>
      </c>
      <c r="AU157" s="258" t="s">
        <v>83</v>
      </c>
      <c r="AV157" s="12" t="s">
        <v>83</v>
      </c>
      <c r="AW157" s="12" t="s">
        <v>38</v>
      </c>
      <c r="AX157" s="12" t="s">
        <v>74</v>
      </c>
      <c r="AY157" s="258" t="s">
        <v>144</v>
      </c>
    </row>
    <row r="158" s="12" customFormat="1">
      <c r="B158" s="247"/>
      <c r="C158" s="248"/>
      <c r="D158" s="249" t="s">
        <v>155</v>
      </c>
      <c r="E158" s="250" t="s">
        <v>21</v>
      </c>
      <c r="F158" s="251" t="s">
        <v>231</v>
      </c>
      <c r="G158" s="248"/>
      <c r="H158" s="252">
        <v>55.200000000000003</v>
      </c>
      <c r="I158" s="253"/>
      <c r="J158" s="248"/>
      <c r="K158" s="248"/>
      <c r="L158" s="254"/>
      <c r="M158" s="255"/>
      <c r="N158" s="256"/>
      <c r="O158" s="256"/>
      <c r="P158" s="256"/>
      <c r="Q158" s="256"/>
      <c r="R158" s="256"/>
      <c r="S158" s="256"/>
      <c r="T158" s="257"/>
      <c r="AT158" s="258" t="s">
        <v>155</v>
      </c>
      <c r="AU158" s="258" t="s">
        <v>83</v>
      </c>
      <c r="AV158" s="12" t="s">
        <v>83</v>
      </c>
      <c r="AW158" s="12" t="s">
        <v>38</v>
      </c>
      <c r="AX158" s="12" t="s">
        <v>74</v>
      </c>
      <c r="AY158" s="258" t="s">
        <v>144</v>
      </c>
    </row>
    <row r="159" s="12" customFormat="1">
      <c r="B159" s="247"/>
      <c r="C159" s="248"/>
      <c r="D159" s="249" t="s">
        <v>155</v>
      </c>
      <c r="E159" s="250" t="s">
        <v>21</v>
      </c>
      <c r="F159" s="251" t="s">
        <v>232</v>
      </c>
      <c r="G159" s="248"/>
      <c r="H159" s="252">
        <v>11.25</v>
      </c>
      <c r="I159" s="253"/>
      <c r="J159" s="248"/>
      <c r="K159" s="248"/>
      <c r="L159" s="254"/>
      <c r="M159" s="255"/>
      <c r="N159" s="256"/>
      <c r="O159" s="256"/>
      <c r="P159" s="256"/>
      <c r="Q159" s="256"/>
      <c r="R159" s="256"/>
      <c r="S159" s="256"/>
      <c r="T159" s="257"/>
      <c r="AT159" s="258" t="s">
        <v>155</v>
      </c>
      <c r="AU159" s="258" t="s">
        <v>83</v>
      </c>
      <c r="AV159" s="12" t="s">
        <v>83</v>
      </c>
      <c r="AW159" s="12" t="s">
        <v>38</v>
      </c>
      <c r="AX159" s="12" t="s">
        <v>74</v>
      </c>
      <c r="AY159" s="258" t="s">
        <v>144</v>
      </c>
    </row>
    <row r="160" s="12" customFormat="1">
      <c r="B160" s="247"/>
      <c r="C160" s="248"/>
      <c r="D160" s="249" t="s">
        <v>155</v>
      </c>
      <c r="E160" s="250" t="s">
        <v>21</v>
      </c>
      <c r="F160" s="251" t="s">
        <v>233</v>
      </c>
      <c r="G160" s="248"/>
      <c r="H160" s="252">
        <v>1.1200000000000001</v>
      </c>
      <c r="I160" s="253"/>
      <c r="J160" s="248"/>
      <c r="K160" s="248"/>
      <c r="L160" s="254"/>
      <c r="M160" s="255"/>
      <c r="N160" s="256"/>
      <c r="O160" s="256"/>
      <c r="P160" s="256"/>
      <c r="Q160" s="256"/>
      <c r="R160" s="256"/>
      <c r="S160" s="256"/>
      <c r="T160" s="257"/>
      <c r="AT160" s="258" t="s">
        <v>155</v>
      </c>
      <c r="AU160" s="258" t="s">
        <v>83</v>
      </c>
      <c r="AV160" s="12" t="s">
        <v>83</v>
      </c>
      <c r="AW160" s="12" t="s">
        <v>38</v>
      </c>
      <c r="AX160" s="12" t="s">
        <v>74</v>
      </c>
      <c r="AY160" s="258" t="s">
        <v>144</v>
      </c>
    </row>
    <row r="161" s="12" customFormat="1">
      <c r="B161" s="247"/>
      <c r="C161" s="248"/>
      <c r="D161" s="249" t="s">
        <v>155</v>
      </c>
      <c r="E161" s="250" t="s">
        <v>21</v>
      </c>
      <c r="F161" s="251" t="s">
        <v>234</v>
      </c>
      <c r="G161" s="248"/>
      <c r="H161" s="252">
        <v>2.48</v>
      </c>
      <c r="I161" s="253"/>
      <c r="J161" s="248"/>
      <c r="K161" s="248"/>
      <c r="L161" s="254"/>
      <c r="M161" s="255"/>
      <c r="N161" s="256"/>
      <c r="O161" s="256"/>
      <c r="P161" s="256"/>
      <c r="Q161" s="256"/>
      <c r="R161" s="256"/>
      <c r="S161" s="256"/>
      <c r="T161" s="257"/>
      <c r="AT161" s="258" t="s">
        <v>155</v>
      </c>
      <c r="AU161" s="258" t="s">
        <v>83</v>
      </c>
      <c r="AV161" s="12" t="s">
        <v>83</v>
      </c>
      <c r="AW161" s="12" t="s">
        <v>38</v>
      </c>
      <c r="AX161" s="12" t="s">
        <v>74</v>
      </c>
      <c r="AY161" s="258" t="s">
        <v>144</v>
      </c>
    </row>
    <row r="162" s="12" customFormat="1">
      <c r="B162" s="247"/>
      <c r="C162" s="248"/>
      <c r="D162" s="249" t="s">
        <v>155</v>
      </c>
      <c r="E162" s="250" t="s">
        <v>21</v>
      </c>
      <c r="F162" s="251" t="s">
        <v>235</v>
      </c>
      <c r="G162" s="248"/>
      <c r="H162" s="252">
        <v>1.46</v>
      </c>
      <c r="I162" s="253"/>
      <c r="J162" s="248"/>
      <c r="K162" s="248"/>
      <c r="L162" s="254"/>
      <c r="M162" s="255"/>
      <c r="N162" s="256"/>
      <c r="O162" s="256"/>
      <c r="P162" s="256"/>
      <c r="Q162" s="256"/>
      <c r="R162" s="256"/>
      <c r="S162" s="256"/>
      <c r="T162" s="257"/>
      <c r="AT162" s="258" t="s">
        <v>155</v>
      </c>
      <c r="AU162" s="258" t="s">
        <v>83</v>
      </c>
      <c r="AV162" s="12" t="s">
        <v>83</v>
      </c>
      <c r="AW162" s="12" t="s">
        <v>38</v>
      </c>
      <c r="AX162" s="12" t="s">
        <v>74</v>
      </c>
      <c r="AY162" s="258" t="s">
        <v>144</v>
      </c>
    </row>
    <row r="163" s="12" customFormat="1">
      <c r="B163" s="247"/>
      <c r="C163" s="248"/>
      <c r="D163" s="249" t="s">
        <v>155</v>
      </c>
      <c r="E163" s="250" t="s">
        <v>21</v>
      </c>
      <c r="F163" s="251" t="s">
        <v>236</v>
      </c>
      <c r="G163" s="248"/>
      <c r="H163" s="252">
        <v>2.7999999999999998</v>
      </c>
      <c r="I163" s="253"/>
      <c r="J163" s="248"/>
      <c r="K163" s="248"/>
      <c r="L163" s="254"/>
      <c r="M163" s="255"/>
      <c r="N163" s="256"/>
      <c r="O163" s="256"/>
      <c r="P163" s="256"/>
      <c r="Q163" s="256"/>
      <c r="R163" s="256"/>
      <c r="S163" s="256"/>
      <c r="T163" s="257"/>
      <c r="AT163" s="258" t="s">
        <v>155</v>
      </c>
      <c r="AU163" s="258" t="s">
        <v>83</v>
      </c>
      <c r="AV163" s="12" t="s">
        <v>83</v>
      </c>
      <c r="AW163" s="12" t="s">
        <v>38</v>
      </c>
      <c r="AX163" s="12" t="s">
        <v>74</v>
      </c>
      <c r="AY163" s="258" t="s">
        <v>144</v>
      </c>
    </row>
    <row r="164" s="12" customFormat="1">
      <c r="B164" s="247"/>
      <c r="C164" s="248"/>
      <c r="D164" s="249" t="s">
        <v>155</v>
      </c>
      <c r="E164" s="250" t="s">
        <v>21</v>
      </c>
      <c r="F164" s="251" t="s">
        <v>237</v>
      </c>
      <c r="G164" s="248"/>
      <c r="H164" s="252">
        <v>4.1299999999999999</v>
      </c>
      <c r="I164" s="253"/>
      <c r="J164" s="248"/>
      <c r="K164" s="248"/>
      <c r="L164" s="254"/>
      <c r="M164" s="255"/>
      <c r="N164" s="256"/>
      <c r="O164" s="256"/>
      <c r="P164" s="256"/>
      <c r="Q164" s="256"/>
      <c r="R164" s="256"/>
      <c r="S164" s="256"/>
      <c r="T164" s="257"/>
      <c r="AT164" s="258" t="s">
        <v>155</v>
      </c>
      <c r="AU164" s="258" t="s">
        <v>83</v>
      </c>
      <c r="AV164" s="12" t="s">
        <v>83</v>
      </c>
      <c r="AW164" s="12" t="s">
        <v>38</v>
      </c>
      <c r="AX164" s="12" t="s">
        <v>74</v>
      </c>
      <c r="AY164" s="258" t="s">
        <v>144</v>
      </c>
    </row>
    <row r="165" s="14" customFormat="1">
      <c r="B165" s="272"/>
      <c r="C165" s="273"/>
      <c r="D165" s="249" t="s">
        <v>155</v>
      </c>
      <c r="E165" s="274" t="s">
        <v>21</v>
      </c>
      <c r="F165" s="275" t="s">
        <v>238</v>
      </c>
      <c r="G165" s="273"/>
      <c r="H165" s="276">
        <v>257.22000000000003</v>
      </c>
      <c r="I165" s="277"/>
      <c r="J165" s="273"/>
      <c r="K165" s="273"/>
      <c r="L165" s="278"/>
      <c r="M165" s="279"/>
      <c r="N165" s="280"/>
      <c r="O165" s="280"/>
      <c r="P165" s="280"/>
      <c r="Q165" s="280"/>
      <c r="R165" s="280"/>
      <c r="S165" s="280"/>
      <c r="T165" s="281"/>
      <c r="AT165" s="282" t="s">
        <v>155</v>
      </c>
      <c r="AU165" s="282" t="s">
        <v>83</v>
      </c>
      <c r="AV165" s="14" t="s">
        <v>145</v>
      </c>
      <c r="AW165" s="14" t="s">
        <v>38</v>
      </c>
      <c r="AX165" s="14" t="s">
        <v>74</v>
      </c>
      <c r="AY165" s="282" t="s">
        <v>144</v>
      </c>
    </row>
    <row r="166" s="12" customFormat="1">
      <c r="B166" s="247"/>
      <c r="C166" s="248"/>
      <c r="D166" s="249" t="s">
        <v>155</v>
      </c>
      <c r="E166" s="250" t="s">
        <v>21</v>
      </c>
      <c r="F166" s="251" t="s">
        <v>239</v>
      </c>
      <c r="G166" s="248"/>
      <c r="H166" s="252">
        <v>26.100000000000001</v>
      </c>
      <c r="I166" s="253"/>
      <c r="J166" s="248"/>
      <c r="K166" s="248"/>
      <c r="L166" s="254"/>
      <c r="M166" s="255"/>
      <c r="N166" s="256"/>
      <c r="O166" s="256"/>
      <c r="P166" s="256"/>
      <c r="Q166" s="256"/>
      <c r="R166" s="256"/>
      <c r="S166" s="256"/>
      <c r="T166" s="257"/>
      <c r="AT166" s="258" t="s">
        <v>155</v>
      </c>
      <c r="AU166" s="258" t="s">
        <v>83</v>
      </c>
      <c r="AV166" s="12" t="s">
        <v>83</v>
      </c>
      <c r="AW166" s="12" t="s">
        <v>38</v>
      </c>
      <c r="AX166" s="12" t="s">
        <v>74</v>
      </c>
      <c r="AY166" s="258" t="s">
        <v>144</v>
      </c>
    </row>
    <row r="167" s="12" customFormat="1">
      <c r="B167" s="247"/>
      <c r="C167" s="248"/>
      <c r="D167" s="249" t="s">
        <v>155</v>
      </c>
      <c r="E167" s="250" t="s">
        <v>21</v>
      </c>
      <c r="F167" s="251" t="s">
        <v>240</v>
      </c>
      <c r="G167" s="248"/>
      <c r="H167" s="252">
        <v>26.449999999999999</v>
      </c>
      <c r="I167" s="253"/>
      <c r="J167" s="248"/>
      <c r="K167" s="248"/>
      <c r="L167" s="254"/>
      <c r="M167" s="255"/>
      <c r="N167" s="256"/>
      <c r="O167" s="256"/>
      <c r="P167" s="256"/>
      <c r="Q167" s="256"/>
      <c r="R167" s="256"/>
      <c r="S167" s="256"/>
      <c r="T167" s="257"/>
      <c r="AT167" s="258" t="s">
        <v>155</v>
      </c>
      <c r="AU167" s="258" t="s">
        <v>83</v>
      </c>
      <c r="AV167" s="12" t="s">
        <v>83</v>
      </c>
      <c r="AW167" s="12" t="s">
        <v>38</v>
      </c>
      <c r="AX167" s="12" t="s">
        <v>74</v>
      </c>
      <c r="AY167" s="258" t="s">
        <v>144</v>
      </c>
    </row>
    <row r="168" s="12" customFormat="1">
      <c r="B168" s="247"/>
      <c r="C168" s="248"/>
      <c r="D168" s="249" t="s">
        <v>155</v>
      </c>
      <c r="E168" s="250" t="s">
        <v>21</v>
      </c>
      <c r="F168" s="251" t="s">
        <v>241</v>
      </c>
      <c r="G168" s="248"/>
      <c r="H168" s="252">
        <v>38.75</v>
      </c>
      <c r="I168" s="253"/>
      <c r="J168" s="248"/>
      <c r="K168" s="248"/>
      <c r="L168" s="254"/>
      <c r="M168" s="255"/>
      <c r="N168" s="256"/>
      <c r="O168" s="256"/>
      <c r="P168" s="256"/>
      <c r="Q168" s="256"/>
      <c r="R168" s="256"/>
      <c r="S168" s="256"/>
      <c r="T168" s="257"/>
      <c r="AT168" s="258" t="s">
        <v>155</v>
      </c>
      <c r="AU168" s="258" t="s">
        <v>83</v>
      </c>
      <c r="AV168" s="12" t="s">
        <v>83</v>
      </c>
      <c r="AW168" s="12" t="s">
        <v>38</v>
      </c>
      <c r="AX168" s="12" t="s">
        <v>74</v>
      </c>
      <c r="AY168" s="258" t="s">
        <v>144</v>
      </c>
    </row>
    <row r="169" s="12" customFormat="1">
      <c r="B169" s="247"/>
      <c r="C169" s="248"/>
      <c r="D169" s="249" t="s">
        <v>155</v>
      </c>
      <c r="E169" s="250" t="s">
        <v>21</v>
      </c>
      <c r="F169" s="251" t="s">
        <v>242</v>
      </c>
      <c r="G169" s="248"/>
      <c r="H169" s="252">
        <v>21.5</v>
      </c>
      <c r="I169" s="253"/>
      <c r="J169" s="248"/>
      <c r="K169" s="248"/>
      <c r="L169" s="254"/>
      <c r="M169" s="255"/>
      <c r="N169" s="256"/>
      <c r="O169" s="256"/>
      <c r="P169" s="256"/>
      <c r="Q169" s="256"/>
      <c r="R169" s="256"/>
      <c r="S169" s="256"/>
      <c r="T169" s="257"/>
      <c r="AT169" s="258" t="s">
        <v>155</v>
      </c>
      <c r="AU169" s="258" t="s">
        <v>83</v>
      </c>
      <c r="AV169" s="12" t="s">
        <v>83</v>
      </c>
      <c r="AW169" s="12" t="s">
        <v>38</v>
      </c>
      <c r="AX169" s="12" t="s">
        <v>74</v>
      </c>
      <c r="AY169" s="258" t="s">
        <v>144</v>
      </c>
    </row>
    <row r="170" s="12" customFormat="1">
      <c r="B170" s="247"/>
      <c r="C170" s="248"/>
      <c r="D170" s="249" t="s">
        <v>155</v>
      </c>
      <c r="E170" s="250" t="s">
        <v>21</v>
      </c>
      <c r="F170" s="251" t="s">
        <v>243</v>
      </c>
      <c r="G170" s="248"/>
      <c r="H170" s="252">
        <v>12.619999999999999</v>
      </c>
      <c r="I170" s="253"/>
      <c r="J170" s="248"/>
      <c r="K170" s="248"/>
      <c r="L170" s="254"/>
      <c r="M170" s="255"/>
      <c r="N170" s="256"/>
      <c r="O170" s="256"/>
      <c r="P170" s="256"/>
      <c r="Q170" s="256"/>
      <c r="R170" s="256"/>
      <c r="S170" s="256"/>
      <c r="T170" s="257"/>
      <c r="AT170" s="258" t="s">
        <v>155</v>
      </c>
      <c r="AU170" s="258" t="s">
        <v>83</v>
      </c>
      <c r="AV170" s="12" t="s">
        <v>83</v>
      </c>
      <c r="AW170" s="12" t="s">
        <v>38</v>
      </c>
      <c r="AX170" s="12" t="s">
        <v>74</v>
      </c>
      <c r="AY170" s="258" t="s">
        <v>144</v>
      </c>
    </row>
    <row r="171" s="12" customFormat="1">
      <c r="B171" s="247"/>
      <c r="C171" s="248"/>
      <c r="D171" s="249" t="s">
        <v>155</v>
      </c>
      <c r="E171" s="250" t="s">
        <v>21</v>
      </c>
      <c r="F171" s="251" t="s">
        <v>244</v>
      </c>
      <c r="G171" s="248"/>
      <c r="H171" s="252">
        <v>102.25</v>
      </c>
      <c r="I171" s="253"/>
      <c r="J171" s="248"/>
      <c r="K171" s="248"/>
      <c r="L171" s="254"/>
      <c r="M171" s="255"/>
      <c r="N171" s="256"/>
      <c r="O171" s="256"/>
      <c r="P171" s="256"/>
      <c r="Q171" s="256"/>
      <c r="R171" s="256"/>
      <c r="S171" s="256"/>
      <c r="T171" s="257"/>
      <c r="AT171" s="258" t="s">
        <v>155</v>
      </c>
      <c r="AU171" s="258" t="s">
        <v>83</v>
      </c>
      <c r="AV171" s="12" t="s">
        <v>83</v>
      </c>
      <c r="AW171" s="12" t="s">
        <v>38</v>
      </c>
      <c r="AX171" s="12" t="s">
        <v>74</v>
      </c>
      <c r="AY171" s="258" t="s">
        <v>144</v>
      </c>
    </row>
    <row r="172" s="12" customFormat="1">
      <c r="B172" s="247"/>
      <c r="C172" s="248"/>
      <c r="D172" s="249" t="s">
        <v>155</v>
      </c>
      <c r="E172" s="250" t="s">
        <v>21</v>
      </c>
      <c r="F172" s="251" t="s">
        <v>245</v>
      </c>
      <c r="G172" s="248"/>
      <c r="H172" s="252">
        <v>52.380000000000003</v>
      </c>
      <c r="I172" s="253"/>
      <c r="J172" s="248"/>
      <c r="K172" s="248"/>
      <c r="L172" s="254"/>
      <c r="M172" s="255"/>
      <c r="N172" s="256"/>
      <c r="O172" s="256"/>
      <c r="P172" s="256"/>
      <c r="Q172" s="256"/>
      <c r="R172" s="256"/>
      <c r="S172" s="256"/>
      <c r="T172" s="257"/>
      <c r="AT172" s="258" t="s">
        <v>155</v>
      </c>
      <c r="AU172" s="258" t="s">
        <v>83</v>
      </c>
      <c r="AV172" s="12" t="s">
        <v>83</v>
      </c>
      <c r="AW172" s="12" t="s">
        <v>38</v>
      </c>
      <c r="AX172" s="12" t="s">
        <v>74</v>
      </c>
      <c r="AY172" s="258" t="s">
        <v>144</v>
      </c>
    </row>
    <row r="173" s="12" customFormat="1">
      <c r="B173" s="247"/>
      <c r="C173" s="248"/>
      <c r="D173" s="249" t="s">
        <v>155</v>
      </c>
      <c r="E173" s="250" t="s">
        <v>21</v>
      </c>
      <c r="F173" s="251" t="s">
        <v>246</v>
      </c>
      <c r="G173" s="248"/>
      <c r="H173" s="252">
        <v>11.34</v>
      </c>
      <c r="I173" s="253"/>
      <c r="J173" s="248"/>
      <c r="K173" s="248"/>
      <c r="L173" s="254"/>
      <c r="M173" s="255"/>
      <c r="N173" s="256"/>
      <c r="O173" s="256"/>
      <c r="P173" s="256"/>
      <c r="Q173" s="256"/>
      <c r="R173" s="256"/>
      <c r="S173" s="256"/>
      <c r="T173" s="257"/>
      <c r="AT173" s="258" t="s">
        <v>155</v>
      </c>
      <c r="AU173" s="258" t="s">
        <v>83</v>
      </c>
      <c r="AV173" s="12" t="s">
        <v>83</v>
      </c>
      <c r="AW173" s="12" t="s">
        <v>38</v>
      </c>
      <c r="AX173" s="12" t="s">
        <v>74</v>
      </c>
      <c r="AY173" s="258" t="s">
        <v>144</v>
      </c>
    </row>
    <row r="174" s="12" customFormat="1">
      <c r="B174" s="247"/>
      <c r="C174" s="248"/>
      <c r="D174" s="249" t="s">
        <v>155</v>
      </c>
      <c r="E174" s="250" t="s">
        <v>21</v>
      </c>
      <c r="F174" s="251" t="s">
        <v>247</v>
      </c>
      <c r="G174" s="248"/>
      <c r="H174" s="252">
        <v>14.699999999999999</v>
      </c>
      <c r="I174" s="253"/>
      <c r="J174" s="248"/>
      <c r="K174" s="248"/>
      <c r="L174" s="254"/>
      <c r="M174" s="255"/>
      <c r="N174" s="256"/>
      <c r="O174" s="256"/>
      <c r="P174" s="256"/>
      <c r="Q174" s="256"/>
      <c r="R174" s="256"/>
      <c r="S174" s="256"/>
      <c r="T174" s="257"/>
      <c r="AT174" s="258" t="s">
        <v>155</v>
      </c>
      <c r="AU174" s="258" t="s">
        <v>83</v>
      </c>
      <c r="AV174" s="12" t="s">
        <v>83</v>
      </c>
      <c r="AW174" s="12" t="s">
        <v>38</v>
      </c>
      <c r="AX174" s="12" t="s">
        <v>74</v>
      </c>
      <c r="AY174" s="258" t="s">
        <v>144</v>
      </c>
    </row>
    <row r="175" s="12" customFormat="1">
      <c r="B175" s="247"/>
      <c r="C175" s="248"/>
      <c r="D175" s="249" t="s">
        <v>155</v>
      </c>
      <c r="E175" s="250" t="s">
        <v>21</v>
      </c>
      <c r="F175" s="251" t="s">
        <v>248</v>
      </c>
      <c r="G175" s="248"/>
      <c r="H175" s="252">
        <v>139.40000000000001</v>
      </c>
      <c r="I175" s="253"/>
      <c r="J175" s="248"/>
      <c r="K175" s="248"/>
      <c r="L175" s="254"/>
      <c r="M175" s="255"/>
      <c r="N175" s="256"/>
      <c r="O175" s="256"/>
      <c r="P175" s="256"/>
      <c r="Q175" s="256"/>
      <c r="R175" s="256"/>
      <c r="S175" s="256"/>
      <c r="T175" s="257"/>
      <c r="AT175" s="258" t="s">
        <v>155</v>
      </c>
      <c r="AU175" s="258" t="s">
        <v>83</v>
      </c>
      <c r="AV175" s="12" t="s">
        <v>83</v>
      </c>
      <c r="AW175" s="12" t="s">
        <v>38</v>
      </c>
      <c r="AX175" s="12" t="s">
        <v>74</v>
      </c>
      <c r="AY175" s="258" t="s">
        <v>144</v>
      </c>
    </row>
    <row r="176" s="14" customFormat="1">
      <c r="B176" s="272"/>
      <c r="C176" s="273"/>
      <c r="D176" s="249" t="s">
        <v>155</v>
      </c>
      <c r="E176" s="274" t="s">
        <v>21</v>
      </c>
      <c r="F176" s="275" t="s">
        <v>249</v>
      </c>
      <c r="G176" s="273"/>
      <c r="H176" s="276">
        <v>445.49000000000001</v>
      </c>
      <c r="I176" s="277"/>
      <c r="J176" s="273"/>
      <c r="K176" s="273"/>
      <c r="L176" s="278"/>
      <c r="M176" s="279"/>
      <c r="N176" s="280"/>
      <c r="O176" s="280"/>
      <c r="P176" s="280"/>
      <c r="Q176" s="280"/>
      <c r="R176" s="280"/>
      <c r="S176" s="280"/>
      <c r="T176" s="281"/>
      <c r="AT176" s="282" t="s">
        <v>155</v>
      </c>
      <c r="AU176" s="282" t="s">
        <v>83</v>
      </c>
      <c r="AV176" s="14" t="s">
        <v>145</v>
      </c>
      <c r="AW176" s="14" t="s">
        <v>38</v>
      </c>
      <c r="AX176" s="14" t="s">
        <v>74</v>
      </c>
      <c r="AY176" s="282" t="s">
        <v>144</v>
      </c>
    </row>
    <row r="177" s="12" customFormat="1">
      <c r="B177" s="247"/>
      <c r="C177" s="248"/>
      <c r="D177" s="249" t="s">
        <v>155</v>
      </c>
      <c r="E177" s="250" t="s">
        <v>21</v>
      </c>
      <c r="F177" s="251" t="s">
        <v>250</v>
      </c>
      <c r="G177" s="248"/>
      <c r="H177" s="252">
        <v>26.5</v>
      </c>
      <c r="I177" s="253"/>
      <c r="J177" s="248"/>
      <c r="K177" s="248"/>
      <c r="L177" s="254"/>
      <c r="M177" s="255"/>
      <c r="N177" s="256"/>
      <c r="O177" s="256"/>
      <c r="P177" s="256"/>
      <c r="Q177" s="256"/>
      <c r="R177" s="256"/>
      <c r="S177" s="256"/>
      <c r="T177" s="257"/>
      <c r="AT177" s="258" t="s">
        <v>155</v>
      </c>
      <c r="AU177" s="258" t="s">
        <v>83</v>
      </c>
      <c r="AV177" s="12" t="s">
        <v>83</v>
      </c>
      <c r="AW177" s="12" t="s">
        <v>38</v>
      </c>
      <c r="AX177" s="12" t="s">
        <v>74</v>
      </c>
      <c r="AY177" s="258" t="s">
        <v>144</v>
      </c>
    </row>
    <row r="178" s="12" customFormat="1">
      <c r="B178" s="247"/>
      <c r="C178" s="248"/>
      <c r="D178" s="249" t="s">
        <v>155</v>
      </c>
      <c r="E178" s="250" t="s">
        <v>21</v>
      </c>
      <c r="F178" s="251" t="s">
        <v>251</v>
      </c>
      <c r="G178" s="248"/>
      <c r="H178" s="252">
        <v>5.4500000000000002</v>
      </c>
      <c r="I178" s="253"/>
      <c r="J178" s="248"/>
      <c r="K178" s="248"/>
      <c r="L178" s="254"/>
      <c r="M178" s="255"/>
      <c r="N178" s="256"/>
      <c r="O178" s="256"/>
      <c r="P178" s="256"/>
      <c r="Q178" s="256"/>
      <c r="R178" s="256"/>
      <c r="S178" s="256"/>
      <c r="T178" s="257"/>
      <c r="AT178" s="258" t="s">
        <v>155</v>
      </c>
      <c r="AU178" s="258" t="s">
        <v>83</v>
      </c>
      <c r="AV178" s="12" t="s">
        <v>83</v>
      </c>
      <c r="AW178" s="12" t="s">
        <v>38</v>
      </c>
      <c r="AX178" s="12" t="s">
        <v>74</v>
      </c>
      <c r="AY178" s="258" t="s">
        <v>144</v>
      </c>
    </row>
    <row r="179" s="12" customFormat="1">
      <c r="B179" s="247"/>
      <c r="C179" s="248"/>
      <c r="D179" s="249" t="s">
        <v>155</v>
      </c>
      <c r="E179" s="250" t="s">
        <v>21</v>
      </c>
      <c r="F179" s="251" t="s">
        <v>252</v>
      </c>
      <c r="G179" s="248"/>
      <c r="H179" s="252">
        <v>0.98999999999999999</v>
      </c>
      <c r="I179" s="253"/>
      <c r="J179" s="248"/>
      <c r="K179" s="248"/>
      <c r="L179" s="254"/>
      <c r="M179" s="255"/>
      <c r="N179" s="256"/>
      <c r="O179" s="256"/>
      <c r="P179" s="256"/>
      <c r="Q179" s="256"/>
      <c r="R179" s="256"/>
      <c r="S179" s="256"/>
      <c r="T179" s="257"/>
      <c r="AT179" s="258" t="s">
        <v>155</v>
      </c>
      <c r="AU179" s="258" t="s">
        <v>83</v>
      </c>
      <c r="AV179" s="12" t="s">
        <v>83</v>
      </c>
      <c r="AW179" s="12" t="s">
        <v>38</v>
      </c>
      <c r="AX179" s="12" t="s">
        <v>74</v>
      </c>
      <c r="AY179" s="258" t="s">
        <v>144</v>
      </c>
    </row>
    <row r="180" s="14" customFormat="1">
      <c r="B180" s="272"/>
      <c r="C180" s="273"/>
      <c r="D180" s="249" t="s">
        <v>155</v>
      </c>
      <c r="E180" s="274" t="s">
        <v>21</v>
      </c>
      <c r="F180" s="275" t="s">
        <v>253</v>
      </c>
      <c r="G180" s="273"/>
      <c r="H180" s="276">
        <v>32.939999999999998</v>
      </c>
      <c r="I180" s="277"/>
      <c r="J180" s="273"/>
      <c r="K180" s="273"/>
      <c r="L180" s="278"/>
      <c r="M180" s="279"/>
      <c r="N180" s="280"/>
      <c r="O180" s="280"/>
      <c r="P180" s="280"/>
      <c r="Q180" s="280"/>
      <c r="R180" s="280"/>
      <c r="S180" s="280"/>
      <c r="T180" s="281"/>
      <c r="AT180" s="282" t="s">
        <v>155</v>
      </c>
      <c r="AU180" s="282" t="s">
        <v>83</v>
      </c>
      <c r="AV180" s="14" t="s">
        <v>145</v>
      </c>
      <c r="AW180" s="14" t="s">
        <v>38</v>
      </c>
      <c r="AX180" s="14" t="s">
        <v>74</v>
      </c>
      <c r="AY180" s="282" t="s">
        <v>144</v>
      </c>
    </row>
    <row r="181" s="13" customFormat="1">
      <c r="B181" s="261"/>
      <c r="C181" s="262"/>
      <c r="D181" s="249" t="s">
        <v>155</v>
      </c>
      <c r="E181" s="263" t="s">
        <v>21</v>
      </c>
      <c r="F181" s="264" t="s">
        <v>181</v>
      </c>
      <c r="G181" s="262"/>
      <c r="H181" s="265">
        <v>735.64999999999998</v>
      </c>
      <c r="I181" s="266"/>
      <c r="J181" s="262"/>
      <c r="K181" s="262"/>
      <c r="L181" s="267"/>
      <c r="M181" s="268"/>
      <c r="N181" s="269"/>
      <c r="O181" s="269"/>
      <c r="P181" s="269"/>
      <c r="Q181" s="269"/>
      <c r="R181" s="269"/>
      <c r="S181" s="269"/>
      <c r="T181" s="270"/>
      <c r="AT181" s="271" t="s">
        <v>155</v>
      </c>
      <c r="AU181" s="271" t="s">
        <v>83</v>
      </c>
      <c r="AV181" s="13" t="s">
        <v>153</v>
      </c>
      <c r="AW181" s="13" t="s">
        <v>38</v>
      </c>
      <c r="AX181" s="13" t="s">
        <v>81</v>
      </c>
      <c r="AY181" s="271" t="s">
        <v>144</v>
      </c>
    </row>
    <row r="182" s="1" customFormat="1" ht="16.5" customHeight="1">
      <c r="B182" s="46"/>
      <c r="C182" s="235" t="s">
        <v>254</v>
      </c>
      <c r="D182" s="235" t="s">
        <v>148</v>
      </c>
      <c r="E182" s="236" t="s">
        <v>255</v>
      </c>
      <c r="F182" s="237" t="s">
        <v>256</v>
      </c>
      <c r="G182" s="238" t="s">
        <v>172</v>
      </c>
      <c r="H182" s="239">
        <v>10.503</v>
      </c>
      <c r="I182" s="240"/>
      <c r="J182" s="241">
        <f>ROUND(I182*H182,2)</f>
        <v>0</v>
      </c>
      <c r="K182" s="237" t="s">
        <v>152</v>
      </c>
      <c r="L182" s="72"/>
      <c r="M182" s="242" t="s">
        <v>21</v>
      </c>
      <c r="N182" s="243" t="s">
        <v>45</v>
      </c>
      <c r="O182" s="47"/>
      <c r="P182" s="244">
        <f>O182*H182</f>
        <v>0</v>
      </c>
      <c r="Q182" s="244">
        <v>0.040000000000000001</v>
      </c>
      <c r="R182" s="244">
        <f>Q182*H182</f>
        <v>0.42011999999999999</v>
      </c>
      <c r="S182" s="244">
        <v>0</v>
      </c>
      <c r="T182" s="245">
        <f>S182*H182</f>
        <v>0</v>
      </c>
      <c r="AR182" s="24" t="s">
        <v>153</v>
      </c>
      <c r="AT182" s="24" t="s">
        <v>148</v>
      </c>
      <c r="AU182" s="24" t="s">
        <v>83</v>
      </c>
      <c r="AY182" s="24" t="s">
        <v>144</v>
      </c>
      <c r="BE182" s="246">
        <f>IF(N182="základní",J182,0)</f>
        <v>0</v>
      </c>
      <c r="BF182" s="246">
        <f>IF(N182="snížená",J182,0)</f>
        <v>0</v>
      </c>
      <c r="BG182" s="246">
        <f>IF(N182="zákl. přenesená",J182,0)</f>
        <v>0</v>
      </c>
      <c r="BH182" s="246">
        <f>IF(N182="sníž. přenesená",J182,0)</f>
        <v>0</v>
      </c>
      <c r="BI182" s="246">
        <f>IF(N182="nulová",J182,0)</f>
        <v>0</v>
      </c>
      <c r="BJ182" s="24" t="s">
        <v>81</v>
      </c>
      <c r="BK182" s="246">
        <f>ROUND(I182*H182,2)</f>
        <v>0</v>
      </c>
      <c r="BL182" s="24" t="s">
        <v>153</v>
      </c>
      <c r="BM182" s="24" t="s">
        <v>257</v>
      </c>
    </row>
    <row r="183" s="1" customFormat="1">
      <c r="B183" s="46"/>
      <c r="C183" s="74"/>
      <c r="D183" s="249" t="s">
        <v>166</v>
      </c>
      <c r="E183" s="74"/>
      <c r="F183" s="259" t="s">
        <v>258</v>
      </c>
      <c r="G183" s="74"/>
      <c r="H183" s="74"/>
      <c r="I183" s="203"/>
      <c r="J183" s="74"/>
      <c r="K183" s="74"/>
      <c r="L183" s="72"/>
      <c r="M183" s="260"/>
      <c r="N183" s="47"/>
      <c r="O183" s="47"/>
      <c r="P183" s="47"/>
      <c r="Q183" s="47"/>
      <c r="R183" s="47"/>
      <c r="S183" s="47"/>
      <c r="T183" s="95"/>
      <c r="AT183" s="24" t="s">
        <v>166</v>
      </c>
      <c r="AU183" s="24" t="s">
        <v>83</v>
      </c>
    </row>
    <row r="184" s="12" customFormat="1">
      <c r="B184" s="247"/>
      <c r="C184" s="248"/>
      <c r="D184" s="249" t="s">
        <v>155</v>
      </c>
      <c r="E184" s="250" t="s">
        <v>21</v>
      </c>
      <c r="F184" s="251" t="s">
        <v>259</v>
      </c>
      <c r="G184" s="248"/>
      <c r="H184" s="252">
        <v>10.503</v>
      </c>
      <c r="I184" s="253"/>
      <c r="J184" s="248"/>
      <c r="K184" s="248"/>
      <c r="L184" s="254"/>
      <c r="M184" s="255"/>
      <c r="N184" s="256"/>
      <c r="O184" s="256"/>
      <c r="P184" s="256"/>
      <c r="Q184" s="256"/>
      <c r="R184" s="256"/>
      <c r="S184" s="256"/>
      <c r="T184" s="257"/>
      <c r="AT184" s="258" t="s">
        <v>155</v>
      </c>
      <c r="AU184" s="258" t="s">
        <v>83</v>
      </c>
      <c r="AV184" s="12" t="s">
        <v>83</v>
      </c>
      <c r="AW184" s="12" t="s">
        <v>38</v>
      </c>
      <c r="AX184" s="12" t="s">
        <v>81</v>
      </c>
      <c r="AY184" s="258" t="s">
        <v>144</v>
      </c>
    </row>
    <row r="185" s="1" customFormat="1" ht="25.5" customHeight="1">
      <c r="B185" s="46"/>
      <c r="C185" s="235" t="s">
        <v>260</v>
      </c>
      <c r="D185" s="235" t="s">
        <v>148</v>
      </c>
      <c r="E185" s="236" t="s">
        <v>261</v>
      </c>
      <c r="F185" s="237" t="s">
        <v>262</v>
      </c>
      <c r="G185" s="238" t="s">
        <v>172</v>
      </c>
      <c r="H185" s="239">
        <v>1263.5999999999999</v>
      </c>
      <c r="I185" s="240"/>
      <c r="J185" s="241">
        <f>ROUND(I185*H185,2)</f>
        <v>0</v>
      </c>
      <c r="K185" s="237" t="s">
        <v>152</v>
      </c>
      <c r="L185" s="72"/>
      <c r="M185" s="242" t="s">
        <v>21</v>
      </c>
      <c r="N185" s="243" t="s">
        <v>45</v>
      </c>
      <c r="O185" s="47"/>
      <c r="P185" s="244">
        <f>O185*H185</f>
        <v>0</v>
      </c>
      <c r="Q185" s="244">
        <v>0.0057000000000000002</v>
      </c>
      <c r="R185" s="244">
        <f>Q185*H185</f>
        <v>7.2025199999999998</v>
      </c>
      <c r="S185" s="244">
        <v>0</v>
      </c>
      <c r="T185" s="245">
        <f>S185*H185</f>
        <v>0</v>
      </c>
      <c r="AR185" s="24" t="s">
        <v>153</v>
      </c>
      <c r="AT185" s="24" t="s">
        <v>148</v>
      </c>
      <c r="AU185" s="24" t="s">
        <v>83</v>
      </c>
      <c r="AY185" s="24" t="s">
        <v>144</v>
      </c>
      <c r="BE185" s="246">
        <f>IF(N185="základní",J185,0)</f>
        <v>0</v>
      </c>
      <c r="BF185" s="246">
        <f>IF(N185="snížená",J185,0)</f>
        <v>0</v>
      </c>
      <c r="BG185" s="246">
        <f>IF(N185="zákl. přenesená",J185,0)</f>
        <v>0</v>
      </c>
      <c r="BH185" s="246">
        <f>IF(N185="sníž. přenesená",J185,0)</f>
        <v>0</v>
      </c>
      <c r="BI185" s="246">
        <f>IF(N185="nulová",J185,0)</f>
        <v>0</v>
      </c>
      <c r="BJ185" s="24" t="s">
        <v>81</v>
      </c>
      <c r="BK185" s="246">
        <f>ROUND(I185*H185,2)</f>
        <v>0</v>
      </c>
      <c r="BL185" s="24" t="s">
        <v>153</v>
      </c>
      <c r="BM185" s="24" t="s">
        <v>263</v>
      </c>
    </row>
    <row r="186" s="1" customFormat="1">
      <c r="B186" s="46"/>
      <c r="C186" s="74"/>
      <c r="D186" s="249" t="s">
        <v>166</v>
      </c>
      <c r="E186" s="74"/>
      <c r="F186" s="259" t="s">
        <v>217</v>
      </c>
      <c r="G186" s="74"/>
      <c r="H186" s="74"/>
      <c r="I186" s="203"/>
      <c r="J186" s="74"/>
      <c r="K186" s="74"/>
      <c r="L186" s="72"/>
      <c r="M186" s="260"/>
      <c r="N186" s="47"/>
      <c r="O186" s="47"/>
      <c r="P186" s="47"/>
      <c r="Q186" s="47"/>
      <c r="R186" s="47"/>
      <c r="S186" s="47"/>
      <c r="T186" s="95"/>
      <c r="AT186" s="24" t="s">
        <v>166</v>
      </c>
      <c r="AU186" s="24" t="s">
        <v>83</v>
      </c>
    </row>
    <row r="187" s="12" customFormat="1">
      <c r="B187" s="247"/>
      <c r="C187" s="248"/>
      <c r="D187" s="249" t="s">
        <v>155</v>
      </c>
      <c r="E187" s="250" t="s">
        <v>21</v>
      </c>
      <c r="F187" s="251" t="s">
        <v>264</v>
      </c>
      <c r="G187" s="248"/>
      <c r="H187" s="252">
        <v>7.5</v>
      </c>
      <c r="I187" s="253"/>
      <c r="J187" s="248"/>
      <c r="K187" s="248"/>
      <c r="L187" s="254"/>
      <c r="M187" s="255"/>
      <c r="N187" s="256"/>
      <c r="O187" s="256"/>
      <c r="P187" s="256"/>
      <c r="Q187" s="256"/>
      <c r="R187" s="256"/>
      <c r="S187" s="256"/>
      <c r="T187" s="257"/>
      <c r="AT187" s="258" t="s">
        <v>155</v>
      </c>
      <c r="AU187" s="258" t="s">
        <v>83</v>
      </c>
      <c r="AV187" s="12" t="s">
        <v>83</v>
      </c>
      <c r="AW187" s="12" t="s">
        <v>38</v>
      </c>
      <c r="AX187" s="12" t="s">
        <v>74</v>
      </c>
      <c r="AY187" s="258" t="s">
        <v>144</v>
      </c>
    </row>
    <row r="188" s="12" customFormat="1">
      <c r="B188" s="247"/>
      <c r="C188" s="248"/>
      <c r="D188" s="249" t="s">
        <v>155</v>
      </c>
      <c r="E188" s="250" t="s">
        <v>21</v>
      </c>
      <c r="F188" s="251" t="s">
        <v>265</v>
      </c>
      <c r="G188" s="248"/>
      <c r="H188" s="252">
        <v>6.9000000000000004</v>
      </c>
      <c r="I188" s="253"/>
      <c r="J188" s="248"/>
      <c r="K188" s="248"/>
      <c r="L188" s="254"/>
      <c r="M188" s="255"/>
      <c r="N188" s="256"/>
      <c r="O188" s="256"/>
      <c r="P188" s="256"/>
      <c r="Q188" s="256"/>
      <c r="R188" s="256"/>
      <c r="S188" s="256"/>
      <c r="T188" s="257"/>
      <c r="AT188" s="258" t="s">
        <v>155</v>
      </c>
      <c r="AU188" s="258" t="s">
        <v>83</v>
      </c>
      <c r="AV188" s="12" t="s">
        <v>83</v>
      </c>
      <c r="AW188" s="12" t="s">
        <v>38</v>
      </c>
      <c r="AX188" s="12" t="s">
        <v>74</v>
      </c>
      <c r="AY188" s="258" t="s">
        <v>144</v>
      </c>
    </row>
    <row r="189" s="12" customFormat="1">
      <c r="B189" s="247"/>
      <c r="C189" s="248"/>
      <c r="D189" s="249" t="s">
        <v>155</v>
      </c>
      <c r="E189" s="250" t="s">
        <v>21</v>
      </c>
      <c r="F189" s="251" t="s">
        <v>266</v>
      </c>
      <c r="G189" s="248"/>
      <c r="H189" s="252">
        <v>10.5</v>
      </c>
      <c r="I189" s="253"/>
      <c r="J189" s="248"/>
      <c r="K189" s="248"/>
      <c r="L189" s="254"/>
      <c r="M189" s="255"/>
      <c r="N189" s="256"/>
      <c r="O189" s="256"/>
      <c r="P189" s="256"/>
      <c r="Q189" s="256"/>
      <c r="R189" s="256"/>
      <c r="S189" s="256"/>
      <c r="T189" s="257"/>
      <c r="AT189" s="258" t="s">
        <v>155</v>
      </c>
      <c r="AU189" s="258" t="s">
        <v>83</v>
      </c>
      <c r="AV189" s="12" t="s">
        <v>83</v>
      </c>
      <c r="AW189" s="12" t="s">
        <v>38</v>
      </c>
      <c r="AX189" s="12" t="s">
        <v>74</v>
      </c>
      <c r="AY189" s="258" t="s">
        <v>144</v>
      </c>
    </row>
    <row r="190" s="12" customFormat="1">
      <c r="B190" s="247"/>
      <c r="C190" s="248"/>
      <c r="D190" s="249" t="s">
        <v>155</v>
      </c>
      <c r="E190" s="250" t="s">
        <v>21</v>
      </c>
      <c r="F190" s="251" t="s">
        <v>267</v>
      </c>
      <c r="G190" s="248"/>
      <c r="H190" s="252">
        <v>62.700000000000003</v>
      </c>
      <c r="I190" s="253"/>
      <c r="J190" s="248"/>
      <c r="K190" s="248"/>
      <c r="L190" s="254"/>
      <c r="M190" s="255"/>
      <c r="N190" s="256"/>
      <c r="O190" s="256"/>
      <c r="P190" s="256"/>
      <c r="Q190" s="256"/>
      <c r="R190" s="256"/>
      <c r="S190" s="256"/>
      <c r="T190" s="257"/>
      <c r="AT190" s="258" t="s">
        <v>155</v>
      </c>
      <c r="AU190" s="258" t="s">
        <v>83</v>
      </c>
      <c r="AV190" s="12" t="s">
        <v>83</v>
      </c>
      <c r="AW190" s="12" t="s">
        <v>38</v>
      </c>
      <c r="AX190" s="12" t="s">
        <v>74</v>
      </c>
      <c r="AY190" s="258" t="s">
        <v>144</v>
      </c>
    </row>
    <row r="191" s="12" customFormat="1">
      <c r="B191" s="247"/>
      <c r="C191" s="248"/>
      <c r="D191" s="249" t="s">
        <v>155</v>
      </c>
      <c r="E191" s="250" t="s">
        <v>21</v>
      </c>
      <c r="F191" s="251" t="s">
        <v>268</v>
      </c>
      <c r="G191" s="248"/>
      <c r="H191" s="252">
        <v>16.920000000000002</v>
      </c>
      <c r="I191" s="253"/>
      <c r="J191" s="248"/>
      <c r="K191" s="248"/>
      <c r="L191" s="254"/>
      <c r="M191" s="255"/>
      <c r="N191" s="256"/>
      <c r="O191" s="256"/>
      <c r="P191" s="256"/>
      <c r="Q191" s="256"/>
      <c r="R191" s="256"/>
      <c r="S191" s="256"/>
      <c r="T191" s="257"/>
      <c r="AT191" s="258" t="s">
        <v>155</v>
      </c>
      <c r="AU191" s="258" t="s">
        <v>83</v>
      </c>
      <c r="AV191" s="12" t="s">
        <v>83</v>
      </c>
      <c r="AW191" s="12" t="s">
        <v>38</v>
      </c>
      <c r="AX191" s="12" t="s">
        <v>74</v>
      </c>
      <c r="AY191" s="258" t="s">
        <v>144</v>
      </c>
    </row>
    <row r="192" s="12" customFormat="1">
      <c r="B192" s="247"/>
      <c r="C192" s="248"/>
      <c r="D192" s="249" t="s">
        <v>155</v>
      </c>
      <c r="E192" s="250" t="s">
        <v>21</v>
      </c>
      <c r="F192" s="251" t="s">
        <v>269</v>
      </c>
      <c r="G192" s="248"/>
      <c r="H192" s="252">
        <v>13.92</v>
      </c>
      <c r="I192" s="253"/>
      <c r="J192" s="248"/>
      <c r="K192" s="248"/>
      <c r="L192" s="254"/>
      <c r="M192" s="255"/>
      <c r="N192" s="256"/>
      <c r="O192" s="256"/>
      <c r="P192" s="256"/>
      <c r="Q192" s="256"/>
      <c r="R192" s="256"/>
      <c r="S192" s="256"/>
      <c r="T192" s="257"/>
      <c r="AT192" s="258" t="s">
        <v>155</v>
      </c>
      <c r="AU192" s="258" t="s">
        <v>83</v>
      </c>
      <c r="AV192" s="12" t="s">
        <v>83</v>
      </c>
      <c r="AW192" s="12" t="s">
        <v>38</v>
      </c>
      <c r="AX192" s="12" t="s">
        <v>74</v>
      </c>
      <c r="AY192" s="258" t="s">
        <v>144</v>
      </c>
    </row>
    <row r="193" s="12" customFormat="1">
      <c r="B193" s="247"/>
      <c r="C193" s="248"/>
      <c r="D193" s="249" t="s">
        <v>155</v>
      </c>
      <c r="E193" s="250" t="s">
        <v>21</v>
      </c>
      <c r="F193" s="251" t="s">
        <v>270</v>
      </c>
      <c r="G193" s="248"/>
      <c r="H193" s="252">
        <v>15.720000000000001</v>
      </c>
      <c r="I193" s="253"/>
      <c r="J193" s="248"/>
      <c r="K193" s="248"/>
      <c r="L193" s="254"/>
      <c r="M193" s="255"/>
      <c r="N193" s="256"/>
      <c r="O193" s="256"/>
      <c r="P193" s="256"/>
      <c r="Q193" s="256"/>
      <c r="R193" s="256"/>
      <c r="S193" s="256"/>
      <c r="T193" s="257"/>
      <c r="AT193" s="258" t="s">
        <v>155</v>
      </c>
      <c r="AU193" s="258" t="s">
        <v>83</v>
      </c>
      <c r="AV193" s="12" t="s">
        <v>83</v>
      </c>
      <c r="AW193" s="12" t="s">
        <v>38</v>
      </c>
      <c r="AX193" s="12" t="s">
        <v>74</v>
      </c>
      <c r="AY193" s="258" t="s">
        <v>144</v>
      </c>
    </row>
    <row r="194" s="12" customFormat="1">
      <c r="B194" s="247"/>
      <c r="C194" s="248"/>
      <c r="D194" s="249" t="s">
        <v>155</v>
      </c>
      <c r="E194" s="250" t="s">
        <v>21</v>
      </c>
      <c r="F194" s="251" t="s">
        <v>271</v>
      </c>
      <c r="G194" s="248"/>
      <c r="H194" s="252">
        <v>24</v>
      </c>
      <c r="I194" s="253"/>
      <c r="J194" s="248"/>
      <c r="K194" s="248"/>
      <c r="L194" s="254"/>
      <c r="M194" s="255"/>
      <c r="N194" s="256"/>
      <c r="O194" s="256"/>
      <c r="P194" s="256"/>
      <c r="Q194" s="256"/>
      <c r="R194" s="256"/>
      <c r="S194" s="256"/>
      <c r="T194" s="257"/>
      <c r="AT194" s="258" t="s">
        <v>155</v>
      </c>
      <c r="AU194" s="258" t="s">
        <v>83</v>
      </c>
      <c r="AV194" s="12" t="s">
        <v>83</v>
      </c>
      <c r="AW194" s="12" t="s">
        <v>38</v>
      </c>
      <c r="AX194" s="12" t="s">
        <v>74</v>
      </c>
      <c r="AY194" s="258" t="s">
        <v>144</v>
      </c>
    </row>
    <row r="195" s="12" customFormat="1">
      <c r="B195" s="247"/>
      <c r="C195" s="248"/>
      <c r="D195" s="249" t="s">
        <v>155</v>
      </c>
      <c r="E195" s="250" t="s">
        <v>21</v>
      </c>
      <c r="F195" s="251" t="s">
        <v>272</v>
      </c>
      <c r="G195" s="248"/>
      <c r="H195" s="252">
        <v>8.4000000000000004</v>
      </c>
      <c r="I195" s="253"/>
      <c r="J195" s="248"/>
      <c r="K195" s="248"/>
      <c r="L195" s="254"/>
      <c r="M195" s="255"/>
      <c r="N195" s="256"/>
      <c r="O195" s="256"/>
      <c r="P195" s="256"/>
      <c r="Q195" s="256"/>
      <c r="R195" s="256"/>
      <c r="S195" s="256"/>
      <c r="T195" s="257"/>
      <c r="AT195" s="258" t="s">
        <v>155</v>
      </c>
      <c r="AU195" s="258" t="s">
        <v>83</v>
      </c>
      <c r="AV195" s="12" t="s">
        <v>83</v>
      </c>
      <c r="AW195" s="12" t="s">
        <v>38</v>
      </c>
      <c r="AX195" s="12" t="s">
        <v>74</v>
      </c>
      <c r="AY195" s="258" t="s">
        <v>144</v>
      </c>
    </row>
    <row r="196" s="12" customFormat="1">
      <c r="B196" s="247"/>
      <c r="C196" s="248"/>
      <c r="D196" s="249" t="s">
        <v>155</v>
      </c>
      <c r="E196" s="250" t="s">
        <v>21</v>
      </c>
      <c r="F196" s="251" t="s">
        <v>273</v>
      </c>
      <c r="G196" s="248"/>
      <c r="H196" s="252">
        <v>4.5599999999999996</v>
      </c>
      <c r="I196" s="253"/>
      <c r="J196" s="248"/>
      <c r="K196" s="248"/>
      <c r="L196" s="254"/>
      <c r="M196" s="255"/>
      <c r="N196" s="256"/>
      <c r="O196" s="256"/>
      <c r="P196" s="256"/>
      <c r="Q196" s="256"/>
      <c r="R196" s="256"/>
      <c r="S196" s="256"/>
      <c r="T196" s="257"/>
      <c r="AT196" s="258" t="s">
        <v>155</v>
      </c>
      <c r="AU196" s="258" t="s">
        <v>83</v>
      </c>
      <c r="AV196" s="12" t="s">
        <v>83</v>
      </c>
      <c r="AW196" s="12" t="s">
        <v>38</v>
      </c>
      <c r="AX196" s="12" t="s">
        <v>74</v>
      </c>
      <c r="AY196" s="258" t="s">
        <v>144</v>
      </c>
    </row>
    <row r="197" s="12" customFormat="1">
      <c r="B197" s="247"/>
      <c r="C197" s="248"/>
      <c r="D197" s="249" t="s">
        <v>155</v>
      </c>
      <c r="E197" s="250" t="s">
        <v>21</v>
      </c>
      <c r="F197" s="251" t="s">
        <v>274</v>
      </c>
      <c r="G197" s="248"/>
      <c r="H197" s="252">
        <v>25.199999999999999</v>
      </c>
      <c r="I197" s="253"/>
      <c r="J197" s="248"/>
      <c r="K197" s="248"/>
      <c r="L197" s="254"/>
      <c r="M197" s="255"/>
      <c r="N197" s="256"/>
      <c r="O197" s="256"/>
      <c r="P197" s="256"/>
      <c r="Q197" s="256"/>
      <c r="R197" s="256"/>
      <c r="S197" s="256"/>
      <c r="T197" s="257"/>
      <c r="AT197" s="258" t="s">
        <v>155</v>
      </c>
      <c r="AU197" s="258" t="s">
        <v>83</v>
      </c>
      <c r="AV197" s="12" t="s">
        <v>83</v>
      </c>
      <c r="AW197" s="12" t="s">
        <v>38</v>
      </c>
      <c r="AX197" s="12" t="s">
        <v>74</v>
      </c>
      <c r="AY197" s="258" t="s">
        <v>144</v>
      </c>
    </row>
    <row r="198" s="12" customFormat="1">
      <c r="B198" s="247"/>
      <c r="C198" s="248"/>
      <c r="D198" s="249" t="s">
        <v>155</v>
      </c>
      <c r="E198" s="250" t="s">
        <v>21</v>
      </c>
      <c r="F198" s="251" t="s">
        <v>275</v>
      </c>
      <c r="G198" s="248"/>
      <c r="H198" s="252">
        <v>26.280000000000001</v>
      </c>
      <c r="I198" s="253"/>
      <c r="J198" s="248"/>
      <c r="K198" s="248"/>
      <c r="L198" s="254"/>
      <c r="M198" s="255"/>
      <c r="N198" s="256"/>
      <c r="O198" s="256"/>
      <c r="P198" s="256"/>
      <c r="Q198" s="256"/>
      <c r="R198" s="256"/>
      <c r="S198" s="256"/>
      <c r="T198" s="257"/>
      <c r="AT198" s="258" t="s">
        <v>155</v>
      </c>
      <c r="AU198" s="258" t="s">
        <v>83</v>
      </c>
      <c r="AV198" s="12" t="s">
        <v>83</v>
      </c>
      <c r="AW198" s="12" t="s">
        <v>38</v>
      </c>
      <c r="AX198" s="12" t="s">
        <v>74</v>
      </c>
      <c r="AY198" s="258" t="s">
        <v>144</v>
      </c>
    </row>
    <row r="199" s="12" customFormat="1">
      <c r="B199" s="247"/>
      <c r="C199" s="248"/>
      <c r="D199" s="249" t="s">
        <v>155</v>
      </c>
      <c r="E199" s="250" t="s">
        <v>21</v>
      </c>
      <c r="F199" s="251" t="s">
        <v>276</v>
      </c>
      <c r="G199" s="248"/>
      <c r="H199" s="252">
        <v>22.559999999999999</v>
      </c>
      <c r="I199" s="253"/>
      <c r="J199" s="248"/>
      <c r="K199" s="248"/>
      <c r="L199" s="254"/>
      <c r="M199" s="255"/>
      <c r="N199" s="256"/>
      <c r="O199" s="256"/>
      <c r="P199" s="256"/>
      <c r="Q199" s="256"/>
      <c r="R199" s="256"/>
      <c r="S199" s="256"/>
      <c r="T199" s="257"/>
      <c r="AT199" s="258" t="s">
        <v>155</v>
      </c>
      <c r="AU199" s="258" t="s">
        <v>83</v>
      </c>
      <c r="AV199" s="12" t="s">
        <v>83</v>
      </c>
      <c r="AW199" s="12" t="s">
        <v>38</v>
      </c>
      <c r="AX199" s="12" t="s">
        <v>74</v>
      </c>
      <c r="AY199" s="258" t="s">
        <v>144</v>
      </c>
    </row>
    <row r="200" s="12" customFormat="1">
      <c r="B200" s="247"/>
      <c r="C200" s="248"/>
      <c r="D200" s="249" t="s">
        <v>155</v>
      </c>
      <c r="E200" s="250" t="s">
        <v>21</v>
      </c>
      <c r="F200" s="251" t="s">
        <v>277</v>
      </c>
      <c r="G200" s="248"/>
      <c r="H200" s="252">
        <v>106.5</v>
      </c>
      <c r="I200" s="253"/>
      <c r="J200" s="248"/>
      <c r="K200" s="248"/>
      <c r="L200" s="254"/>
      <c r="M200" s="255"/>
      <c r="N200" s="256"/>
      <c r="O200" s="256"/>
      <c r="P200" s="256"/>
      <c r="Q200" s="256"/>
      <c r="R200" s="256"/>
      <c r="S200" s="256"/>
      <c r="T200" s="257"/>
      <c r="AT200" s="258" t="s">
        <v>155</v>
      </c>
      <c r="AU200" s="258" t="s">
        <v>83</v>
      </c>
      <c r="AV200" s="12" t="s">
        <v>83</v>
      </c>
      <c r="AW200" s="12" t="s">
        <v>38</v>
      </c>
      <c r="AX200" s="12" t="s">
        <v>74</v>
      </c>
      <c r="AY200" s="258" t="s">
        <v>144</v>
      </c>
    </row>
    <row r="201" s="12" customFormat="1">
      <c r="B201" s="247"/>
      <c r="C201" s="248"/>
      <c r="D201" s="249" t="s">
        <v>155</v>
      </c>
      <c r="E201" s="250" t="s">
        <v>21</v>
      </c>
      <c r="F201" s="251" t="s">
        <v>278</v>
      </c>
      <c r="G201" s="248"/>
      <c r="H201" s="252">
        <v>17.039999999999999</v>
      </c>
      <c r="I201" s="253"/>
      <c r="J201" s="248"/>
      <c r="K201" s="248"/>
      <c r="L201" s="254"/>
      <c r="M201" s="255"/>
      <c r="N201" s="256"/>
      <c r="O201" s="256"/>
      <c r="P201" s="256"/>
      <c r="Q201" s="256"/>
      <c r="R201" s="256"/>
      <c r="S201" s="256"/>
      <c r="T201" s="257"/>
      <c r="AT201" s="258" t="s">
        <v>155</v>
      </c>
      <c r="AU201" s="258" t="s">
        <v>83</v>
      </c>
      <c r="AV201" s="12" t="s">
        <v>83</v>
      </c>
      <c r="AW201" s="12" t="s">
        <v>38</v>
      </c>
      <c r="AX201" s="12" t="s">
        <v>74</v>
      </c>
      <c r="AY201" s="258" t="s">
        <v>144</v>
      </c>
    </row>
    <row r="202" s="12" customFormat="1">
      <c r="B202" s="247"/>
      <c r="C202" s="248"/>
      <c r="D202" s="249" t="s">
        <v>155</v>
      </c>
      <c r="E202" s="250" t="s">
        <v>21</v>
      </c>
      <c r="F202" s="251" t="s">
        <v>279</v>
      </c>
      <c r="G202" s="248"/>
      <c r="H202" s="252">
        <v>5.2800000000000002</v>
      </c>
      <c r="I202" s="253"/>
      <c r="J202" s="248"/>
      <c r="K202" s="248"/>
      <c r="L202" s="254"/>
      <c r="M202" s="255"/>
      <c r="N202" s="256"/>
      <c r="O202" s="256"/>
      <c r="P202" s="256"/>
      <c r="Q202" s="256"/>
      <c r="R202" s="256"/>
      <c r="S202" s="256"/>
      <c r="T202" s="257"/>
      <c r="AT202" s="258" t="s">
        <v>155</v>
      </c>
      <c r="AU202" s="258" t="s">
        <v>83</v>
      </c>
      <c r="AV202" s="12" t="s">
        <v>83</v>
      </c>
      <c r="AW202" s="12" t="s">
        <v>38</v>
      </c>
      <c r="AX202" s="12" t="s">
        <v>74</v>
      </c>
      <c r="AY202" s="258" t="s">
        <v>144</v>
      </c>
    </row>
    <row r="203" s="12" customFormat="1">
      <c r="B203" s="247"/>
      <c r="C203" s="248"/>
      <c r="D203" s="249" t="s">
        <v>155</v>
      </c>
      <c r="E203" s="250" t="s">
        <v>21</v>
      </c>
      <c r="F203" s="251" t="s">
        <v>280</v>
      </c>
      <c r="G203" s="248"/>
      <c r="H203" s="252">
        <v>8.5199999999999996</v>
      </c>
      <c r="I203" s="253"/>
      <c r="J203" s="248"/>
      <c r="K203" s="248"/>
      <c r="L203" s="254"/>
      <c r="M203" s="255"/>
      <c r="N203" s="256"/>
      <c r="O203" s="256"/>
      <c r="P203" s="256"/>
      <c r="Q203" s="256"/>
      <c r="R203" s="256"/>
      <c r="S203" s="256"/>
      <c r="T203" s="257"/>
      <c r="AT203" s="258" t="s">
        <v>155</v>
      </c>
      <c r="AU203" s="258" t="s">
        <v>83</v>
      </c>
      <c r="AV203" s="12" t="s">
        <v>83</v>
      </c>
      <c r="AW203" s="12" t="s">
        <v>38</v>
      </c>
      <c r="AX203" s="12" t="s">
        <v>74</v>
      </c>
      <c r="AY203" s="258" t="s">
        <v>144</v>
      </c>
    </row>
    <row r="204" s="12" customFormat="1">
      <c r="B204" s="247"/>
      <c r="C204" s="248"/>
      <c r="D204" s="249" t="s">
        <v>155</v>
      </c>
      <c r="E204" s="250" t="s">
        <v>21</v>
      </c>
      <c r="F204" s="251" t="s">
        <v>281</v>
      </c>
      <c r="G204" s="248"/>
      <c r="H204" s="252">
        <v>6.5999999999999996</v>
      </c>
      <c r="I204" s="253"/>
      <c r="J204" s="248"/>
      <c r="K204" s="248"/>
      <c r="L204" s="254"/>
      <c r="M204" s="255"/>
      <c r="N204" s="256"/>
      <c r="O204" s="256"/>
      <c r="P204" s="256"/>
      <c r="Q204" s="256"/>
      <c r="R204" s="256"/>
      <c r="S204" s="256"/>
      <c r="T204" s="257"/>
      <c r="AT204" s="258" t="s">
        <v>155</v>
      </c>
      <c r="AU204" s="258" t="s">
        <v>83</v>
      </c>
      <c r="AV204" s="12" t="s">
        <v>83</v>
      </c>
      <c r="AW204" s="12" t="s">
        <v>38</v>
      </c>
      <c r="AX204" s="12" t="s">
        <v>74</v>
      </c>
      <c r="AY204" s="258" t="s">
        <v>144</v>
      </c>
    </row>
    <row r="205" s="12" customFormat="1">
      <c r="B205" s="247"/>
      <c r="C205" s="248"/>
      <c r="D205" s="249" t="s">
        <v>155</v>
      </c>
      <c r="E205" s="250" t="s">
        <v>21</v>
      </c>
      <c r="F205" s="251" t="s">
        <v>282</v>
      </c>
      <c r="G205" s="248"/>
      <c r="H205" s="252">
        <v>7.9199999999999999</v>
      </c>
      <c r="I205" s="253"/>
      <c r="J205" s="248"/>
      <c r="K205" s="248"/>
      <c r="L205" s="254"/>
      <c r="M205" s="255"/>
      <c r="N205" s="256"/>
      <c r="O205" s="256"/>
      <c r="P205" s="256"/>
      <c r="Q205" s="256"/>
      <c r="R205" s="256"/>
      <c r="S205" s="256"/>
      <c r="T205" s="257"/>
      <c r="AT205" s="258" t="s">
        <v>155</v>
      </c>
      <c r="AU205" s="258" t="s">
        <v>83</v>
      </c>
      <c r="AV205" s="12" t="s">
        <v>83</v>
      </c>
      <c r="AW205" s="12" t="s">
        <v>38</v>
      </c>
      <c r="AX205" s="12" t="s">
        <v>74</v>
      </c>
      <c r="AY205" s="258" t="s">
        <v>144</v>
      </c>
    </row>
    <row r="206" s="12" customFormat="1">
      <c r="B206" s="247"/>
      <c r="C206" s="248"/>
      <c r="D206" s="249" t="s">
        <v>155</v>
      </c>
      <c r="E206" s="250" t="s">
        <v>21</v>
      </c>
      <c r="F206" s="251" t="s">
        <v>283</v>
      </c>
      <c r="G206" s="248"/>
      <c r="H206" s="252">
        <v>12.300000000000001</v>
      </c>
      <c r="I206" s="253"/>
      <c r="J206" s="248"/>
      <c r="K206" s="248"/>
      <c r="L206" s="254"/>
      <c r="M206" s="255"/>
      <c r="N206" s="256"/>
      <c r="O206" s="256"/>
      <c r="P206" s="256"/>
      <c r="Q206" s="256"/>
      <c r="R206" s="256"/>
      <c r="S206" s="256"/>
      <c r="T206" s="257"/>
      <c r="AT206" s="258" t="s">
        <v>155</v>
      </c>
      <c r="AU206" s="258" t="s">
        <v>83</v>
      </c>
      <c r="AV206" s="12" t="s">
        <v>83</v>
      </c>
      <c r="AW206" s="12" t="s">
        <v>38</v>
      </c>
      <c r="AX206" s="12" t="s">
        <v>74</v>
      </c>
      <c r="AY206" s="258" t="s">
        <v>144</v>
      </c>
    </row>
    <row r="207" s="14" customFormat="1">
      <c r="B207" s="272"/>
      <c r="C207" s="273"/>
      <c r="D207" s="249" t="s">
        <v>155</v>
      </c>
      <c r="E207" s="274" t="s">
        <v>21</v>
      </c>
      <c r="F207" s="275" t="s">
        <v>238</v>
      </c>
      <c r="G207" s="273"/>
      <c r="H207" s="276">
        <v>409.31999999999999</v>
      </c>
      <c r="I207" s="277"/>
      <c r="J207" s="273"/>
      <c r="K207" s="273"/>
      <c r="L207" s="278"/>
      <c r="M207" s="279"/>
      <c r="N207" s="280"/>
      <c r="O207" s="280"/>
      <c r="P207" s="280"/>
      <c r="Q207" s="280"/>
      <c r="R207" s="280"/>
      <c r="S207" s="280"/>
      <c r="T207" s="281"/>
      <c r="AT207" s="282" t="s">
        <v>155</v>
      </c>
      <c r="AU207" s="282" t="s">
        <v>83</v>
      </c>
      <c r="AV207" s="14" t="s">
        <v>145</v>
      </c>
      <c r="AW207" s="14" t="s">
        <v>38</v>
      </c>
      <c r="AX207" s="14" t="s">
        <v>74</v>
      </c>
      <c r="AY207" s="282" t="s">
        <v>144</v>
      </c>
    </row>
    <row r="208" s="12" customFormat="1">
      <c r="B208" s="247"/>
      <c r="C208" s="248"/>
      <c r="D208" s="249" t="s">
        <v>155</v>
      </c>
      <c r="E208" s="250" t="s">
        <v>21</v>
      </c>
      <c r="F208" s="251" t="s">
        <v>284</v>
      </c>
      <c r="G208" s="248"/>
      <c r="H208" s="252">
        <v>86.700000000000003</v>
      </c>
      <c r="I208" s="253"/>
      <c r="J208" s="248"/>
      <c r="K208" s="248"/>
      <c r="L208" s="254"/>
      <c r="M208" s="255"/>
      <c r="N208" s="256"/>
      <c r="O208" s="256"/>
      <c r="P208" s="256"/>
      <c r="Q208" s="256"/>
      <c r="R208" s="256"/>
      <c r="S208" s="256"/>
      <c r="T208" s="257"/>
      <c r="AT208" s="258" t="s">
        <v>155</v>
      </c>
      <c r="AU208" s="258" t="s">
        <v>83</v>
      </c>
      <c r="AV208" s="12" t="s">
        <v>83</v>
      </c>
      <c r="AW208" s="12" t="s">
        <v>38</v>
      </c>
      <c r="AX208" s="12" t="s">
        <v>74</v>
      </c>
      <c r="AY208" s="258" t="s">
        <v>144</v>
      </c>
    </row>
    <row r="209" s="12" customFormat="1">
      <c r="B209" s="247"/>
      <c r="C209" s="248"/>
      <c r="D209" s="249" t="s">
        <v>155</v>
      </c>
      <c r="E209" s="250" t="s">
        <v>21</v>
      </c>
      <c r="F209" s="251" t="s">
        <v>285</v>
      </c>
      <c r="G209" s="248"/>
      <c r="H209" s="252">
        <v>33.439999999999998</v>
      </c>
      <c r="I209" s="253"/>
      <c r="J209" s="248"/>
      <c r="K209" s="248"/>
      <c r="L209" s="254"/>
      <c r="M209" s="255"/>
      <c r="N209" s="256"/>
      <c r="O209" s="256"/>
      <c r="P209" s="256"/>
      <c r="Q209" s="256"/>
      <c r="R209" s="256"/>
      <c r="S209" s="256"/>
      <c r="T209" s="257"/>
      <c r="AT209" s="258" t="s">
        <v>155</v>
      </c>
      <c r="AU209" s="258" t="s">
        <v>83</v>
      </c>
      <c r="AV209" s="12" t="s">
        <v>83</v>
      </c>
      <c r="AW209" s="12" t="s">
        <v>38</v>
      </c>
      <c r="AX209" s="12" t="s">
        <v>74</v>
      </c>
      <c r="AY209" s="258" t="s">
        <v>144</v>
      </c>
    </row>
    <row r="210" s="12" customFormat="1">
      <c r="B210" s="247"/>
      <c r="C210" s="248"/>
      <c r="D210" s="249" t="s">
        <v>155</v>
      </c>
      <c r="E210" s="250" t="s">
        <v>21</v>
      </c>
      <c r="F210" s="251" t="s">
        <v>286</v>
      </c>
      <c r="G210" s="248"/>
      <c r="H210" s="252">
        <v>39.840000000000003</v>
      </c>
      <c r="I210" s="253"/>
      <c r="J210" s="248"/>
      <c r="K210" s="248"/>
      <c r="L210" s="254"/>
      <c r="M210" s="255"/>
      <c r="N210" s="256"/>
      <c r="O210" s="256"/>
      <c r="P210" s="256"/>
      <c r="Q210" s="256"/>
      <c r="R210" s="256"/>
      <c r="S210" s="256"/>
      <c r="T210" s="257"/>
      <c r="AT210" s="258" t="s">
        <v>155</v>
      </c>
      <c r="AU210" s="258" t="s">
        <v>83</v>
      </c>
      <c r="AV210" s="12" t="s">
        <v>83</v>
      </c>
      <c r="AW210" s="12" t="s">
        <v>38</v>
      </c>
      <c r="AX210" s="12" t="s">
        <v>74</v>
      </c>
      <c r="AY210" s="258" t="s">
        <v>144</v>
      </c>
    </row>
    <row r="211" s="12" customFormat="1">
      <c r="B211" s="247"/>
      <c r="C211" s="248"/>
      <c r="D211" s="249" t="s">
        <v>155</v>
      </c>
      <c r="E211" s="250" t="s">
        <v>21</v>
      </c>
      <c r="F211" s="251" t="s">
        <v>287</v>
      </c>
      <c r="G211" s="248"/>
      <c r="H211" s="252">
        <v>30.879999999999999</v>
      </c>
      <c r="I211" s="253"/>
      <c r="J211" s="248"/>
      <c r="K211" s="248"/>
      <c r="L211" s="254"/>
      <c r="M211" s="255"/>
      <c r="N211" s="256"/>
      <c r="O211" s="256"/>
      <c r="P211" s="256"/>
      <c r="Q211" s="256"/>
      <c r="R211" s="256"/>
      <c r="S211" s="256"/>
      <c r="T211" s="257"/>
      <c r="AT211" s="258" t="s">
        <v>155</v>
      </c>
      <c r="AU211" s="258" t="s">
        <v>83</v>
      </c>
      <c r="AV211" s="12" t="s">
        <v>83</v>
      </c>
      <c r="AW211" s="12" t="s">
        <v>38</v>
      </c>
      <c r="AX211" s="12" t="s">
        <v>74</v>
      </c>
      <c r="AY211" s="258" t="s">
        <v>144</v>
      </c>
    </row>
    <row r="212" s="12" customFormat="1">
      <c r="B212" s="247"/>
      <c r="C212" s="248"/>
      <c r="D212" s="249" t="s">
        <v>155</v>
      </c>
      <c r="E212" s="250" t="s">
        <v>21</v>
      </c>
      <c r="F212" s="251" t="s">
        <v>288</v>
      </c>
      <c r="G212" s="248"/>
      <c r="H212" s="252">
        <v>25.440000000000001</v>
      </c>
      <c r="I212" s="253"/>
      <c r="J212" s="248"/>
      <c r="K212" s="248"/>
      <c r="L212" s="254"/>
      <c r="M212" s="255"/>
      <c r="N212" s="256"/>
      <c r="O212" s="256"/>
      <c r="P212" s="256"/>
      <c r="Q212" s="256"/>
      <c r="R212" s="256"/>
      <c r="S212" s="256"/>
      <c r="T212" s="257"/>
      <c r="AT212" s="258" t="s">
        <v>155</v>
      </c>
      <c r="AU212" s="258" t="s">
        <v>83</v>
      </c>
      <c r="AV212" s="12" t="s">
        <v>83</v>
      </c>
      <c r="AW212" s="12" t="s">
        <v>38</v>
      </c>
      <c r="AX212" s="12" t="s">
        <v>74</v>
      </c>
      <c r="AY212" s="258" t="s">
        <v>144</v>
      </c>
    </row>
    <row r="213" s="12" customFormat="1">
      <c r="B213" s="247"/>
      <c r="C213" s="248"/>
      <c r="D213" s="249" t="s">
        <v>155</v>
      </c>
      <c r="E213" s="250" t="s">
        <v>21</v>
      </c>
      <c r="F213" s="251" t="s">
        <v>289</v>
      </c>
      <c r="G213" s="248"/>
      <c r="H213" s="252">
        <v>80.959999999999994</v>
      </c>
      <c r="I213" s="253"/>
      <c r="J213" s="248"/>
      <c r="K213" s="248"/>
      <c r="L213" s="254"/>
      <c r="M213" s="255"/>
      <c r="N213" s="256"/>
      <c r="O213" s="256"/>
      <c r="P213" s="256"/>
      <c r="Q213" s="256"/>
      <c r="R213" s="256"/>
      <c r="S213" s="256"/>
      <c r="T213" s="257"/>
      <c r="AT213" s="258" t="s">
        <v>155</v>
      </c>
      <c r="AU213" s="258" t="s">
        <v>83</v>
      </c>
      <c r="AV213" s="12" t="s">
        <v>83</v>
      </c>
      <c r="AW213" s="12" t="s">
        <v>38</v>
      </c>
      <c r="AX213" s="12" t="s">
        <v>74</v>
      </c>
      <c r="AY213" s="258" t="s">
        <v>144</v>
      </c>
    </row>
    <row r="214" s="12" customFormat="1">
      <c r="B214" s="247"/>
      <c r="C214" s="248"/>
      <c r="D214" s="249" t="s">
        <v>155</v>
      </c>
      <c r="E214" s="250" t="s">
        <v>21</v>
      </c>
      <c r="F214" s="251" t="s">
        <v>290</v>
      </c>
      <c r="G214" s="248"/>
      <c r="H214" s="252">
        <v>150.96000000000001</v>
      </c>
      <c r="I214" s="253"/>
      <c r="J214" s="248"/>
      <c r="K214" s="248"/>
      <c r="L214" s="254"/>
      <c r="M214" s="255"/>
      <c r="N214" s="256"/>
      <c r="O214" s="256"/>
      <c r="P214" s="256"/>
      <c r="Q214" s="256"/>
      <c r="R214" s="256"/>
      <c r="S214" s="256"/>
      <c r="T214" s="257"/>
      <c r="AT214" s="258" t="s">
        <v>155</v>
      </c>
      <c r="AU214" s="258" t="s">
        <v>83</v>
      </c>
      <c r="AV214" s="12" t="s">
        <v>83</v>
      </c>
      <c r="AW214" s="12" t="s">
        <v>38</v>
      </c>
      <c r="AX214" s="12" t="s">
        <v>74</v>
      </c>
      <c r="AY214" s="258" t="s">
        <v>144</v>
      </c>
    </row>
    <row r="215" s="12" customFormat="1">
      <c r="B215" s="247"/>
      <c r="C215" s="248"/>
      <c r="D215" s="249" t="s">
        <v>155</v>
      </c>
      <c r="E215" s="250" t="s">
        <v>21</v>
      </c>
      <c r="F215" s="251" t="s">
        <v>291</v>
      </c>
      <c r="G215" s="248"/>
      <c r="H215" s="252">
        <v>46.920000000000002</v>
      </c>
      <c r="I215" s="253"/>
      <c r="J215" s="248"/>
      <c r="K215" s="248"/>
      <c r="L215" s="254"/>
      <c r="M215" s="255"/>
      <c r="N215" s="256"/>
      <c r="O215" s="256"/>
      <c r="P215" s="256"/>
      <c r="Q215" s="256"/>
      <c r="R215" s="256"/>
      <c r="S215" s="256"/>
      <c r="T215" s="257"/>
      <c r="AT215" s="258" t="s">
        <v>155</v>
      </c>
      <c r="AU215" s="258" t="s">
        <v>83</v>
      </c>
      <c r="AV215" s="12" t="s">
        <v>83</v>
      </c>
      <c r="AW215" s="12" t="s">
        <v>38</v>
      </c>
      <c r="AX215" s="12" t="s">
        <v>74</v>
      </c>
      <c r="AY215" s="258" t="s">
        <v>144</v>
      </c>
    </row>
    <row r="216" s="12" customFormat="1">
      <c r="B216" s="247"/>
      <c r="C216" s="248"/>
      <c r="D216" s="249" t="s">
        <v>155</v>
      </c>
      <c r="E216" s="250" t="s">
        <v>21</v>
      </c>
      <c r="F216" s="251" t="s">
        <v>292</v>
      </c>
      <c r="G216" s="248"/>
      <c r="H216" s="252">
        <v>26.719999999999999</v>
      </c>
      <c r="I216" s="253"/>
      <c r="J216" s="248"/>
      <c r="K216" s="248"/>
      <c r="L216" s="254"/>
      <c r="M216" s="255"/>
      <c r="N216" s="256"/>
      <c r="O216" s="256"/>
      <c r="P216" s="256"/>
      <c r="Q216" s="256"/>
      <c r="R216" s="256"/>
      <c r="S216" s="256"/>
      <c r="T216" s="257"/>
      <c r="AT216" s="258" t="s">
        <v>155</v>
      </c>
      <c r="AU216" s="258" t="s">
        <v>83</v>
      </c>
      <c r="AV216" s="12" t="s">
        <v>83</v>
      </c>
      <c r="AW216" s="12" t="s">
        <v>38</v>
      </c>
      <c r="AX216" s="12" t="s">
        <v>74</v>
      </c>
      <c r="AY216" s="258" t="s">
        <v>144</v>
      </c>
    </row>
    <row r="217" s="12" customFormat="1">
      <c r="B217" s="247"/>
      <c r="C217" s="248"/>
      <c r="D217" s="249" t="s">
        <v>155</v>
      </c>
      <c r="E217" s="250" t="s">
        <v>21</v>
      </c>
      <c r="F217" s="251" t="s">
        <v>293</v>
      </c>
      <c r="G217" s="248"/>
      <c r="H217" s="252">
        <v>229.84</v>
      </c>
      <c r="I217" s="253"/>
      <c r="J217" s="248"/>
      <c r="K217" s="248"/>
      <c r="L217" s="254"/>
      <c r="M217" s="255"/>
      <c r="N217" s="256"/>
      <c r="O217" s="256"/>
      <c r="P217" s="256"/>
      <c r="Q217" s="256"/>
      <c r="R217" s="256"/>
      <c r="S217" s="256"/>
      <c r="T217" s="257"/>
      <c r="AT217" s="258" t="s">
        <v>155</v>
      </c>
      <c r="AU217" s="258" t="s">
        <v>83</v>
      </c>
      <c r="AV217" s="12" t="s">
        <v>83</v>
      </c>
      <c r="AW217" s="12" t="s">
        <v>38</v>
      </c>
      <c r="AX217" s="12" t="s">
        <v>74</v>
      </c>
      <c r="AY217" s="258" t="s">
        <v>144</v>
      </c>
    </row>
    <row r="218" s="14" customFormat="1">
      <c r="B218" s="272"/>
      <c r="C218" s="273"/>
      <c r="D218" s="249" t="s">
        <v>155</v>
      </c>
      <c r="E218" s="274" t="s">
        <v>21</v>
      </c>
      <c r="F218" s="275" t="s">
        <v>249</v>
      </c>
      <c r="G218" s="273"/>
      <c r="H218" s="276">
        <v>751.70000000000005</v>
      </c>
      <c r="I218" s="277"/>
      <c r="J218" s="273"/>
      <c r="K218" s="273"/>
      <c r="L218" s="278"/>
      <c r="M218" s="279"/>
      <c r="N218" s="280"/>
      <c r="O218" s="280"/>
      <c r="P218" s="280"/>
      <c r="Q218" s="280"/>
      <c r="R218" s="280"/>
      <c r="S218" s="280"/>
      <c r="T218" s="281"/>
      <c r="AT218" s="282" t="s">
        <v>155</v>
      </c>
      <c r="AU218" s="282" t="s">
        <v>83</v>
      </c>
      <c r="AV218" s="14" t="s">
        <v>145</v>
      </c>
      <c r="AW218" s="14" t="s">
        <v>38</v>
      </c>
      <c r="AX218" s="14" t="s">
        <v>74</v>
      </c>
      <c r="AY218" s="282" t="s">
        <v>144</v>
      </c>
    </row>
    <row r="219" s="12" customFormat="1">
      <c r="B219" s="247"/>
      <c r="C219" s="248"/>
      <c r="D219" s="249" t="s">
        <v>155</v>
      </c>
      <c r="E219" s="250" t="s">
        <v>21</v>
      </c>
      <c r="F219" s="251" t="s">
        <v>294</v>
      </c>
      <c r="G219" s="248"/>
      <c r="H219" s="252">
        <v>74.459999999999994</v>
      </c>
      <c r="I219" s="253"/>
      <c r="J219" s="248"/>
      <c r="K219" s="248"/>
      <c r="L219" s="254"/>
      <c r="M219" s="255"/>
      <c r="N219" s="256"/>
      <c r="O219" s="256"/>
      <c r="P219" s="256"/>
      <c r="Q219" s="256"/>
      <c r="R219" s="256"/>
      <c r="S219" s="256"/>
      <c r="T219" s="257"/>
      <c r="AT219" s="258" t="s">
        <v>155</v>
      </c>
      <c r="AU219" s="258" t="s">
        <v>83</v>
      </c>
      <c r="AV219" s="12" t="s">
        <v>83</v>
      </c>
      <c r="AW219" s="12" t="s">
        <v>38</v>
      </c>
      <c r="AX219" s="12" t="s">
        <v>74</v>
      </c>
      <c r="AY219" s="258" t="s">
        <v>144</v>
      </c>
    </row>
    <row r="220" s="12" customFormat="1">
      <c r="B220" s="247"/>
      <c r="C220" s="248"/>
      <c r="D220" s="249" t="s">
        <v>155</v>
      </c>
      <c r="E220" s="250" t="s">
        <v>21</v>
      </c>
      <c r="F220" s="251" t="s">
        <v>295</v>
      </c>
      <c r="G220" s="248"/>
      <c r="H220" s="252">
        <v>20.140000000000001</v>
      </c>
      <c r="I220" s="253"/>
      <c r="J220" s="248"/>
      <c r="K220" s="248"/>
      <c r="L220" s="254"/>
      <c r="M220" s="255"/>
      <c r="N220" s="256"/>
      <c r="O220" s="256"/>
      <c r="P220" s="256"/>
      <c r="Q220" s="256"/>
      <c r="R220" s="256"/>
      <c r="S220" s="256"/>
      <c r="T220" s="257"/>
      <c r="AT220" s="258" t="s">
        <v>155</v>
      </c>
      <c r="AU220" s="258" t="s">
        <v>83</v>
      </c>
      <c r="AV220" s="12" t="s">
        <v>83</v>
      </c>
      <c r="AW220" s="12" t="s">
        <v>38</v>
      </c>
      <c r="AX220" s="12" t="s">
        <v>74</v>
      </c>
      <c r="AY220" s="258" t="s">
        <v>144</v>
      </c>
    </row>
    <row r="221" s="12" customFormat="1">
      <c r="B221" s="247"/>
      <c r="C221" s="248"/>
      <c r="D221" s="249" t="s">
        <v>155</v>
      </c>
      <c r="E221" s="250" t="s">
        <v>21</v>
      </c>
      <c r="F221" s="251" t="s">
        <v>296</v>
      </c>
      <c r="G221" s="248"/>
      <c r="H221" s="252">
        <v>7.9800000000000004</v>
      </c>
      <c r="I221" s="253"/>
      <c r="J221" s="248"/>
      <c r="K221" s="248"/>
      <c r="L221" s="254"/>
      <c r="M221" s="255"/>
      <c r="N221" s="256"/>
      <c r="O221" s="256"/>
      <c r="P221" s="256"/>
      <c r="Q221" s="256"/>
      <c r="R221" s="256"/>
      <c r="S221" s="256"/>
      <c r="T221" s="257"/>
      <c r="AT221" s="258" t="s">
        <v>155</v>
      </c>
      <c r="AU221" s="258" t="s">
        <v>83</v>
      </c>
      <c r="AV221" s="12" t="s">
        <v>83</v>
      </c>
      <c r="AW221" s="12" t="s">
        <v>38</v>
      </c>
      <c r="AX221" s="12" t="s">
        <v>74</v>
      </c>
      <c r="AY221" s="258" t="s">
        <v>144</v>
      </c>
    </row>
    <row r="222" s="14" customFormat="1">
      <c r="B222" s="272"/>
      <c r="C222" s="273"/>
      <c r="D222" s="249" t="s">
        <v>155</v>
      </c>
      <c r="E222" s="274" t="s">
        <v>21</v>
      </c>
      <c r="F222" s="275" t="s">
        <v>253</v>
      </c>
      <c r="G222" s="273"/>
      <c r="H222" s="276">
        <v>102.58</v>
      </c>
      <c r="I222" s="277"/>
      <c r="J222" s="273"/>
      <c r="K222" s="273"/>
      <c r="L222" s="278"/>
      <c r="M222" s="279"/>
      <c r="N222" s="280"/>
      <c r="O222" s="280"/>
      <c r="P222" s="280"/>
      <c r="Q222" s="280"/>
      <c r="R222" s="280"/>
      <c r="S222" s="280"/>
      <c r="T222" s="281"/>
      <c r="AT222" s="282" t="s">
        <v>155</v>
      </c>
      <c r="AU222" s="282" t="s">
        <v>83</v>
      </c>
      <c r="AV222" s="14" t="s">
        <v>145</v>
      </c>
      <c r="AW222" s="14" t="s">
        <v>38</v>
      </c>
      <c r="AX222" s="14" t="s">
        <v>74</v>
      </c>
      <c r="AY222" s="282" t="s">
        <v>144</v>
      </c>
    </row>
    <row r="223" s="13" customFormat="1">
      <c r="B223" s="261"/>
      <c r="C223" s="262"/>
      <c r="D223" s="249" t="s">
        <v>155</v>
      </c>
      <c r="E223" s="263" t="s">
        <v>21</v>
      </c>
      <c r="F223" s="264" t="s">
        <v>181</v>
      </c>
      <c r="G223" s="262"/>
      <c r="H223" s="265">
        <v>1263.5999999999999</v>
      </c>
      <c r="I223" s="266"/>
      <c r="J223" s="262"/>
      <c r="K223" s="262"/>
      <c r="L223" s="267"/>
      <c r="M223" s="268"/>
      <c r="N223" s="269"/>
      <c r="O223" s="269"/>
      <c r="P223" s="269"/>
      <c r="Q223" s="269"/>
      <c r="R223" s="269"/>
      <c r="S223" s="269"/>
      <c r="T223" s="270"/>
      <c r="AT223" s="271" t="s">
        <v>155</v>
      </c>
      <c r="AU223" s="271" t="s">
        <v>83</v>
      </c>
      <c r="AV223" s="13" t="s">
        <v>153</v>
      </c>
      <c r="AW223" s="13" t="s">
        <v>38</v>
      </c>
      <c r="AX223" s="13" t="s">
        <v>81</v>
      </c>
      <c r="AY223" s="271" t="s">
        <v>144</v>
      </c>
    </row>
    <row r="224" s="1" customFormat="1" ht="38.25" customHeight="1">
      <c r="B224" s="46"/>
      <c r="C224" s="235" t="s">
        <v>297</v>
      </c>
      <c r="D224" s="235" t="s">
        <v>148</v>
      </c>
      <c r="E224" s="236" t="s">
        <v>298</v>
      </c>
      <c r="F224" s="237" t="s">
        <v>299</v>
      </c>
      <c r="G224" s="238" t="s">
        <v>172</v>
      </c>
      <c r="H224" s="239">
        <v>229.31</v>
      </c>
      <c r="I224" s="240"/>
      <c r="J224" s="241">
        <f>ROUND(I224*H224,2)</f>
        <v>0</v>
      </c>
      <c r="K224" s="237" t="s">
        <v>152</v>
      </c>
      <c r="L224" s="72"/>
      <c r="M224" s="242" t="s">
        <v>21</v>
      </c>
      <c r="N224" s="243" t="s">
        <v>45</v>
      </c>
      <c r="O224" s="47"/>
      <c r="P224" s="244">
        <f>O224*H224</f>
        <v>0</v>
      </c>
      <c r="Q224" s="244">
        <v>0.018380000000000001</v>
      </c>
      <c r="R224" s="244">
        <f>Q224*H224</f>
        <v>4.2147177999999998</v>
      </c>
      <c r="S224" s="244">
        <v>0</v>
      </c>
      <c r="T224" s="245">
        <f>S224*H224</f>
        <v>0</v>
      </c>
      <c r="AR224" s="24" t="s">
        <v>153</v>
      </c>
      <c r="AT224" s="24" t="s">
        <v>148</v>
      </c>
      <c r="AU224" s="24" t="s">
        <v>83</v>
      </c>
      <c r="AY224" s="24" t="s">
        <v>144</v>
      </c>
      <c r="BE224" s="246">
        <f>IF(N224="základní",J224,0)</f>
        <v>0</v>
      </c>
      <c r="BF224" s="246">
        <f>IF(N224="snížená",J224,0)</f>
        <v>0</v>
      </c>
      <c r="BG224" s="246">
        <f>IF(N224="zákl. přenesená",J224,0)</f>
        <v>0</v>
      </c>
      <c r="BH224" s="246">
        <f>IF(N224="sníž. přenesená",J224,0)</f>
        <v>0</v>
      </c>
      <c r="BI224" s="246">
        <f>IF(N224="nulová",J224,0)</f>
        <v>0</v>
      </c>
      <c r="BJ224" s="24" t="s">
        <v>81</v>
      </c>
      <c r="BK224" s="246">
        <f>ROUND(I224*H224,2)</f>
        <v>0</v>
      </c>
      <c r="BL224" s="24" t="s">
        <v>153</v>
      </c>
      <c r="BM224" s="24" t="s">
        <v>300</v>
      </c>
    </row>
    <row r="225" s="12" customFormat="1">
      <c r="B225" s="247"/>
      <c r="C225" s="248"/>
      <c r="D225" s="249" t="s">
        <v>155</v>
      </c>
      <c r="E225" s="250" t="s">
        <v>21</v>
      </c>
      <c r="F225" s="251" t="s">
        <v>301</v>
      </c>
      <c r="G225" s="248"/>
      <c r="H225" s="252">
        <v>13.800000000000001</v>
      </c>
      <c r="I225" s="253"/>
      <c r="J225" s="248"/>
      <c r="K225" s="248"/>
      <c r="L225" s="254"/>
      <c r="M225" s="255"/>
      <c r="N225" s="256"/>
      <c r="O225" s="256"/>
      <c r="P225" s="256"/>
      <c r="Q225" s="256"/>
      <c r="R225" s="256"/>
      <c r="S225" s="256"/>
      <c r="T225" s="257"/>
      <c r="AT225" s="258" t="s">
        <v>155</v>
      </c>
      <c r="AU225" s="258" t="s">
        <v>83</v>
      </c>
      <c r="AV225" s="12" t="s">
        <v>83</v>
      </c>
      <c r="AW225" s="12" t="s">
        <v>38</v>
      </c>
      <c r="AX225" s="12" t="s">
        <v>74</v>
      </c>
      <c r="AY225" s="258" t="s">
        <v>144</v>
      </c>
    </row>
    <row r="226" s="12" customFormat="1">
      <c r="B226" s="247"/>
      <c r="C226" s="248"/>
      <c r="D226" s="249" t="s">
        <v>155</v>
      </c>
      <c r="E226" s="250" t="s">
        <v>21</v>
      </c>
      <c r="F226" s="251" t="s">
        <v>302</v>
      </c>
      <c r="G226" s="248"/>
      <c r="H226" s="252">
        <v>20.399999999999999</v>
      </c>
      <c r="I226" s="253"/>
      <c r="J226" s="248"/>
      <c r="K226" s="248"/>
      <c r="L226" s="254"/>
      <c r="M226" s="255"/>
      <c r="N226" s="256"/>
      <c r="O226" s="256"/>
      <c r="P226" s="256"/>
      <c r="Q226" s="256"/>
      <c r="R226" s="256"/>
      <c r="S226" s="256"/>
      <c r="T226" s="257"/>
      <c r="AT226" s="258" t="s">
        <v>155</v>
      </c>
      <c r="AU226" s="258" t="s">
        <v>83</v>
      </c>
      <c r="AV226" s="12" t="s">
        <v>83</v>
      </c>
      <c r="AW226" s="12" t="s">
        <v>38</v>
      </c>
      <c r="AX226" s="12" t="s">
        <v>74</v>
      </c>
      <c r="AY226" s="258" t="s">
        <v>144</v>
      </c>
    </row>
    <row r="227" s="12" customFormat="1">
      <c r="B227" s="247"/>
      <c r="C227" s="248"/>
      <c r="D227" s="249" t="s">
        <v>155</v>
      </c>
      <c r="E227" s="250" t="s">
        <v>21</v>
      </c>
      <c r="F227" s="251" t="s">
        <v>303</v>
      </c>
      <c r="G227" s="248"/>
      <c r="H227" s="252">
        <v>42.700000000000003</v>
      </c>
      <c r="I227" s="253"/>
      <c r="J227" s="248"/>
      <c r="K227" s="248"/>
      <c r="L227" s="254"/>
      <c r="M227" s="255"/>
      <c r="N227" s="256"/>
      <c r="O227" s="256"/>
      <c r="P227" s="256"/>
      <c r="Q227" s="256"/>
      <c r="R227" s="256"/>
      <c r="S227" s="256"/>
      <c r="T227" s="257"/>
      <c r="AT227" s="258" t="s">
        <v>155</v>
      </c>
      <c r="AU227" s="258" t="s">
        <v>83</v>
      </c>
      <c r="AV227" s="12" t="s">
        <v>83</v>
      </c>
      <c r="AW227" s="12" t="s">
        <v>38</v>
      </c>
      <c r="AX227" s="12" t="s">
        <v>74</v>
      </c>
      <c r="AY227" s="258" t="s">
        <v>144</v>
      </c>
    </row>
    <row r="228" s="12" customFormat="1">
      <c r="B228" s="247"/>
      <c r="C228" s="248"/>
      <c r="D228" s="249" t="s">
        <v>155</v>
      </c>
      <c r="E228" s="250" t="s">
        <v>21</v>
      </c>
      <c r="F228" s="251" t="s">
        <v>304</v>
      </c>
      <c r="G228" s="248"/>
      <c r="H228" s="252">
        <v>42.780000000000001</v>
      </c>
      <c r="I228" s="253"/>
      <c r="J228" s="248"/>
      <c r="K228" s="248"/>
      <c r="L228" s="254"/>
      <c r="M228" s="255"/>
      <c r="N228" s="256"/>
      <c r="O228" s="256"/>
      <c r="P228" s="256"/>
      <c r="Q228" s="256"/>
      <c r="R228" s="256"/>
      <c r="S228" s="256"/>
      <c r="T228" s="257"/>
      <c r="AT228" s="258" t="s">
        <v>155</v>
      </c>
      <c r="AU228" s="258" t="s">
        <v>83</v>
      </c>
      <c r="AV228" s="12" t="s">
        <v>83</v>
      </c>
      <c r="AW228" s="12" t="s">
        <v>38</v>
      </c>
      <c r="AX228" s="12" t="s">
        <v>74</v>
      </c>
      <c r="AY228" s="258" t="s">
        <v>144</v>
      </c>
    </row>
    <row r="229" s="12" customFormat="1">
      <c r="B229" s="247"/>
      <c r="C229" s="248"/>
      <c r="D229" s="249" t="s">
        <v>155</v>
      </c>
      <c r="E229" s="250" t="s">
        <v>21</v>
      </c>
      <c r="F229" s="251" t="s">
        <v>305</v>
      </c>
      <c r="G229" s="248"/>
      <c r="H229" s="252">
        <v>10.800000000000001</v>
      </c>
      <c r="I229" s="253"/>
      <c r="J229" s="248"/>
      <c r="K229" s="248"/>
      <c r="L229" s="254"/>
      <c r="M229" s="255"/>
      <c r="N229" s="256"/>
      <c r="O229" s="256"/>
      <c r="P229" s="256"/>
      <c r="Q229" s="256"/>
      <c r="R229" s="256"/>
      <c r="S229" s="256"/>
      <c r="T229" s="257"/>
      <c r="AT229" s="258" t="s">
        <v>155</v>
      </c>
      <c r="AU229" s="258" t="s">
        <v>83</v>
      </c>
      <c r="AV229" s="12" t="s">
        <v>83</v>
      </c>
      <c r="AW229" s="12" t="s">
        <v>38</v>
      </c>
      <c r="AX229" s="12" t="s">
        <v>74</v>
      </c>
      <c r="AY229" s="258" t="s">
        <v>144</v>
      </c>
    </row>
    <row r="230" s="12" customFormat="1">
      <c r="B230" s="247"/>
      <c r="C230" s="248"/>
      <c r="D230" s="249" t="s">
        <v>155</v>
      </c>
      <c r="E230" s="250" t="s">
        <v>21</v>
      </c>
      <c r="F230" s="251" t="s">
        <v>306</v>
      </c>
      <c r="G230" s="248"/>
      <c r="H230" s="252">
        <v>24.399999999999999</v>
      </c>
      <c r="I230" s="253"/>
      <c r="J230" s="248"/>
      <c r="K230" s="248"/>
      <c r="L230" s="254"/>
      <c r="M230" s="255"/>
      <c r="N230" s="256"/>
      <c r="O230" s="256"/>
      <c r="P230" s="256"/>
      <c r="Q230" s="256"/>
      <c r="R230" s="256"/>
      <c r="S230" s="256"/>
      <c r="T230" s="257"/>
      <c r="AT230" s="258" t="s">
        <v>155</v>
      </c>
      <c r="AU230" s="258" t="s">
        <v>83</v>
      </c>
      <c r="AV230" s="12" t="s">
        <v>83</v>
      </c>
      <c r="AW230" s="12" t="s">
        <v>38</v>
      </c>
      <c r="AX230" s="12" t="s">
        <v>74</v>
      </c>
      <c r="AY230" s="258" t="s">
        <v>144</v>
      </c>
    </row>
    <row r="231" s="14" customFormat="1">
      <c r="B231" s="272"/>
      <c r="C231" s="273"/>
      <c r="D231" s="249" t="s">
        <v>155</v>
      </c>
      <c r="E231" s="274" t="s">
        <v>21</v>
      </c>
      <c r="F231" s="275" t="s">
        <v>307</v>
      </c>
      <c r="G231" s="273"/>
      <c r="H231" s="276">
        <v>154.88</v>
      </c>
      <c r="I231" s="277"/>
      <c r="J231" s="273"/>
      <c r="K231" s="273"/>
      <c r="L231" s="278"/>
      <c r="M231" s="279"/>
      <c r="N231" s="280"/>
      <c r="O231" s="280"/>
      <c r="P231" s="280"/>
      <c r="Q231" s="280"/>
      <c r="R231" s="280"/>
      <c r="S231" s="280"/>
      <c r="T231" s="281"/>
      <c r="AT231" s="282" t="s">
        <v>155</v>
      </c>
      <c r="AU231" s="282" t="s">
        <v>83</v>
      </c>
      <c r="AV231" s="14" t="s">
        <v>145</v>
      </c>
      <c r="AW231" s="14" t="s">
        <v>38</v>
      </c>
      <c r="AX231" s="14" t="s">
        <v>74</v>
      </c>
      <c r="AY231" s="282" t="s">
        <v>144</v>
      </c>
    </row>
    <row r="232" s="12" customFormat="1">
      <c r="B232" s="247"/>
      <c r="C232" s="248"/>
      <c r="D232" s="249" t="s">
        <v>155</v>
      </c>
      <c r="E232" s="250" t="s">
        <v>21</v>
      </c>
      <c r="F232" s="251" t="s">
        <v>308</v>
      </c>
      <c r="G232" s="248"/>
      <c r="H232" s="252">
        <v>13.44</v>
      </c>
      <c r="I232" s="253"/>
      <c r="J232" s="248"/>
      <c r="K232" s="248"/>
      <c r="L232" s="254"/>
      <c r="M232" s="255"/>
      <c r="N232" s="256"/>
      <c r="O232" s="256"/>
      <c r="P232" s="256"/>
      <c r="Q232" s="256"/>
      <c r="R232" s="256"/>
      <c r="S232" s="256"/>
      <c r="T232" s="257"/>
      <c r="AT232" s="258" t="s">
        <v>155</v>
      </c>
      <c r="AU232" s="258" t="s">
        <v>83</v>
      </c>
      <c r="AV232" s="12" t="s">
        <v>83</v>
      </c>
      <c r="AW232" s="12" t="s">
        <v>38</v>
      </c>
      <c r="AX232" s="12" t="s">
        <v>74</v>
      </c>
      <c r="AY232" s="258" t="s">
        <v>144</v>
      </c>
    </row>
    <row r="233" s="12" customFormat="1">
      <c r="B233" s="247"/>
      <c r="C233" s="248"/>
      <c r="D233" s="249" t="s">
        <v>155</v>
      </c>
      <c r="E233" s="250" t="s">
        <v>21</v>
      </c>
      <c r="F233" s="251" t="s">
        <v>309</v>
      </c>
      <c r="G233" s="248"/>
      <c r="H233" s="252">
        <v>10.4</v>
      </c>
      <c r="I233" s="253"/>
      <c r="J233" s="248"/>
      <c r="K233" s="248"/>
      <c r="L233" s="254"/>
      <c r="M233" s="255"/>
      <c r="N233" s="256"/>
      <c r="O233" s="256"/>
      <c r="P233" s="256"/>
      <c r="Q233" s="256"/>
      <c r="R233" s="256"/>
      <c r="S233" s="256"/>
      <c r="T233" s="257"/>
      <c r="AT233" s="258" t="s">
        <v>155</v>
      </c>
      <c r="AU233" s="258" t="s">
        <v>83</v>
      </c>
      <c r="AV233" s="12" t="s">
        <v>83</v>
      </c>
      <c r="AW233" s="12" t="s">
        <v>38</v>
      </c>
      <c r="AX233" s="12" t="s">
        <v>74</v>
      </c>
      <c r="AY233" s="258" t="s">
        <v>144</v>
      </c>
    </row>
    <row r="234" s="12" customFormat="1">
      <c r="B234" s="247"/>
      <c r="C234" s="248"/>
      <c r="D234" s="249" t="s">
        <v>155</v>
      </c>
      <c r="E234" s="250" t="s">
        <v>21</v>
      </c>
      <c r="F234" s="251" t="s">
        <v>310</v>
      </c>
      <c r="G234" s="248"/>
      <c r="H234" s="252">
        <v>4.8399999999999999</v>
      </c>
      <c r="I234" s="253"/>
      <c r="J234" s="248"/>
      <c r="K234" s="248"/>
      <c r="L234" s="254"/>
      <c r="M234" s="255"/>
      <c r="N234" s="256"/>
      <c r="O234" s="256"/>
      <c r="P234" s="256"/>
      <c r="Q234" s="256"/>
      <c r="R234" s="256"/>
      <c r="S234" s="256"/>
      <c r="T234" s="257"/>
      <c r="AT234" s="258" t="s">
        <v>155</v>
      </c>
      <c r="AU234" s="258" t="s">
        <v>83</v>
      </c>
      <c r="AV234" s="12" t="s">
        <v>83</v>
      </c>
      <c r="AW234" s="12" t="s">
        <v>38</v>
      </c>
      <c r="AX234" s="12" t="s">
        <v>74</v>
      </c>
      <c r="AY234" s="258" t="s">
        <v>144</v>
      </c>
    </row>
    <row r="235" s="12" customFormat="1">
      <c r="B235" s="247"/>
      <c r="C235" s="248"/>
      <c r="D235" s="249" t="s">
        <v>155</v>
      </c>
      <c r="E235" s="250" t="s">
        <v>21</v>
      </c>
      <c r="F235" s="251" t="s">
        <v>311</v>
      </c>
      <c r="G235" s="248"/>
      <c r="H235" s="252">
        <v>45.75</v>
      </c>
      <c r="I235" s="253"/>
      <c r="J235" s="248"/>
      <c r="K235" s="248"/>
      <c r="L235" s="254"/>
      <c r="M235" s="255"/>
      <c r="N235" s="256"/>
      <c r="O235" s="256"/>
      <c r="P235" s="256"/>
      <c r="Q235" s="256"/>
      <c r="R235" s="256"/>
      <c r="S235" s="256"/>
      <c r="T235" s="257"/>
      <c r="AT235" s="258" t="s">
        <v>155</v>
      </c>
      <c r="AU235" s="258" t="s">
        <v>83</v>
      </c>
      <c r="AV235" s="12" t="s">
        <v>83</v>
      </c>
      <c r="AW235" s="12" t="s">
        <v>38</v>
      </c>
      <c r="AX235" s="12" t="s">
        <v>74</v>
      </c>
      <c r="AY235" s="258" t="s">
        <v>144</v>
      </c>
    </row>
    <row r="236" s="14" customFormat="1">
      <c r="B236" s="272"/>
      <c r="C236" s="273"/>
      <c r="D236" s="249" t="s">
        <v>155</v>
      </c>
      <c r="E236" s="274" t="s">
        <v>21</v>
      </c>
      <c r="F236" s="275" t="s">
        <v>312</v>
      </c>
      <c r="G236" s="273"/>
      <c r="H236" s="276">
        <v>74.430000000000007</v>
      </c>
      <c r="I236" s="277"/>
      <c r="J236" s="273"/>
      <c r="K236" s="273"/>
      <c r="L236" s="278"/>
      <c r="M236" s="279"/>
      <c r="N236" s="280"/>
      <c r="O236" s="280"/>
      <c r="P236" s="280"/>
      <c r="Q236" s="280"/>
      <c r="R236" s="280"/>
      <c r="S236" s="280"/>
      <c r="T236" s="281"/>
      <c r="AT236" s="282" t="s">
        <v>155</v>
      </c>
      <c r="AU236" s="282" t="s">
        <v>83</v>
      </c>
      <c r="AV236" s="14" t="s">
        <v>145</v>
      </c>
      <c r="AW236" s="14" t="s">
        <v>38</v>
      </c>
      <c r="AX236" s="14" t="s">
        <v>74</v>
      </c>
      <c r="AY236" s="282" t="s">
        <v>144</v>
      </c>
    </row>
    <row r="237" s="13" customFormat="1">
      <c r="B237" s="261"/>
      <c r="C237" s="262"/>
      <c r="D237" s="249" t="s">
        <v>155</v>
      </c>
      <c r="E237" s="263" t="s">
        <v>21</v>
      </c>
      <c r="F237" s="264" t="s">
        <v>181</v>
      </c>
      <c r="G237" s="262"/>
      <c r="H237" s="265">
        <v>229.31</v>
      </c>
      <c r="I237" s="266"/>
      <c r="J237" s="262"/>
      <c r="K237" s="262"/>
      <c r="L237" s="267"/>
      <c r="M237" s="268"/>
      <c r="N237" s="269"/>
      <c r="O237" s="269"/>
      <c r="P237" s="269"/>
      <c r="Q237" s="269"/>
      <c r="R237" s="269"/>
      <c r="S237" s="269"/>
      <c r="T237" s="270"/>
      <c r="AT237" s="271" t="s">
        <v>155</v>
      </c>
      <c r="AU237" s="271" t="s">
        <v>83</v>
      </c>
      <c r="AV237" s="13" t="s">
        <v>153</v>
      </c>
      <c r="AW237" s="13" t="s">
        <v>38</v>
      </c>
      <c r="AX237" s="13" t="s">
        <v>81</v>
      </c>
      <c r="AY237" s="271" t="s">
        <v>144</v>
      </c>
    </row>
    <row r="238" s="1" customFormat="1" ht="25.5" customHeight="1">
      <c r="B238" s="46"/>
      <c r="C238" s="235" t="s">
        <v>313</v>
      </c>
      <c r="D238" s="235" t="s">
        <v>148</v>
      </c>
      <c r="E238" s="236" t="s">
        <v>314</v>
      </c>
      <c r="F238" s="237" t="s">
        <v>315</v>
      </c>
      <c r="G238" s="238" t="s">
        <v>172</v>
      </c>
      <c r="H238" s="239">
        <v>306.77499999999998</v>
      </c>
      <c r="I238" s="240"/>
      <c r="J238" s="241">
        <f>ROUND(I238*H238,2)</f>
        <v>0</v>
      </c>
      <c r="K238" s="237" t="s">
        <v>152</v>
      </c>
      <c r="L238" s="72"/>
      <c r="M238" s="242" t="s">
        <v>21</v>
      </c>
      <c r="N238" s="243" t="s">
        <v>45</v>
      </c>
      <c r="O238" s="47"/>
      <c r="P238" s="244">
        <f>O238*H238</f>
        <v>0</v>
      </c>
      <c r="Q238" s="244">
        <v>0.021000000000000001</v>
      </c>
      <c r="R238" s="244">
        <f>Q238*H238</f>
        <v>6.4422749999999995</v>
      </c>
      <c r="S238" s="244">
        <v>0</v>
      </c>
      <c r="T238" s="245">
        <f>S238*H238</f>
        <v>0</v>
      </c>
      <c r="AR238" s="24" t="s">
        <v>153</v>
      </c>
      <c r="AT238" s="24" t="s">
        <v>148</v>
      </c>
      <c r="AU238" s="24" t="s">
        <v>83</v>
      </c>
      <c r="AY238" s="24" t="s">
        <v>144</v>
      </c>
      <c r="BE238" s="246">
        <f>IF(N238="základní",J238,0)</f>
        <v>0</v>
      </c>
      <c r="BF238" s="246">
        <f>IF(N238="snížená",J238,0)</f>
        <v>0</v>
      </c>
      <c r="BG238" s="246">
        <f>IF(N238="zákl. přenesená",J238,0)</f>
        <v>0</v>
      </c>
      <c r="BH238" s="246">
        <f>IF(N238="sníž. přenesená",J238,0)</f>
        <v>0</v>
      </c>
      <c r="BI238" s="246">
        <f>IF(N238="nulová",J238,0)</f>
        <v>0</v>
      </c>
      <c r="BJ238" s="24" t="s">
        <v>81</v>
      </c>
      <c r="BK238" s="246">
        <f>ROUND(I238*H238,2)</f>
        <v>0</v>
      </c>
      <c r="BL238" s="24" t="s">
        <v>153</v>
      </c>
      <c r="BM238" s="24" t="s">
        <v>316</v>
      </c>
    </row>
    <row r="239" s="1" customFormat="1">
      <c r="B239" s="46"/>
      <c r="C239" s="74"/>
      <c r="D239" s="249" t="s">
        <v>166</v>
      </c>
      <c r="E239" s="74"/>
      <c r="F239" s="259" t="s">
        <v>317</v>
      </c>
      <c r="G239" s="74"/>
      <c r="H239" s="74"/>
      <c r="I239" s="203"/>
      <c r="J239" s="74"/>
      <c r="K239" s="74"/>
      <c r="L239" s="72"/>
      <c r="M239" s="260"/>
      <c r="N239" s="47"/>
      <c r="O239" s="47"/>
      <c r="P239" s="47"/>
      <c r="Q239" s="47"/>
      <c r="R239" s="47"/>
      <c r="S239" s="47"/>
      <c r="T239" s="95"/>
      <c r="AT239" s="24" t="s">
        <v>166</v>
      </c>
      <c r="AU239" s="24" t="s">
        <v>83</v>
      </c>
    </row>
    <row r="240" s="12" customFormat="1">
      <c r="B240" s="247"/>
      <c r="C240" s="248"/>
      <c r="D240" s="249" t="s">
        <v>155</v>
      </c>
      <c r="E240" s="250" t="s">
        <v>21</v>
      </c>
      <c r="F240" s="251" t="s">
        <v>318</v>
      </c>
      <c r="G240" s="248"/>
      <c r="H240" s="252">
        <v>6</v>
      </c>
      <c r="I240" s="253"/>
      <c r="J240" s="248"/>
      <c r="K240" s="248"/>
      <c r="L240" s="254"/>
      <c r="M240" s="255"/>
      <c r="N240" s="256"/>
      <c r="O240" s="256"/>
      <c r="P240" s="256"/>
      <c r="Q240" s="256"/>
      <c r="R240" s="256"/>
      <c r="S240" s="256"/>
      <c r="T240" s="257"/>
      <c r="AT240" s="258" t="s">
        <v>155</v>
      </c>
      <c r="AU240" s="258" t="s">
        <v>83</v>
      </c>
      <c r="AV240" s="12" t="s">
        <v>83</v>
      </c>
      <c r="AW240" s="12" t="s">
        <v>38</v>
      </c>
      <c r="AX240" s="12" t="s">
        <v>74</v>
      </c>
      <c r="AY240" s="258" t="s">
        <v>144</v>
      </c>
    </row>
    <row r="241" s="12" customFormat="1">
      <c r="B241" s="247"/>
      <c r="C241" s="248"/>
      <c r="D241" s="249" t="s">
        <v>155</v>
      </c>
      <c r="E241" s="250" t="s">
        <v>21</v>
      </c>
      <c r="F241" s="251" t="s">
        <v>319</v>
      </c>
      <c r="G241" s="248"/>
      <c r="H241" s="252">
        <v>38.200000000000003</v>
      </c>
      <c r="I241" s="253"/>
      <c r="J241" s="248"/>
      <c r="K241" s="248"/>
      <c r="L241" s="254"/>
      <c r="M241" s="255"/>
      <c r="N241" s="256"/>
      <c r="O241" s="256"/>
      <c r="P241" s="256"/>
      <c r="Q241" s="256"/>
      <c r="R241" s="256"/>
      <c r="S241" s="256"/>
      <c r="T241" s="257"/>
      <c r="AT241" s="258" t="s">
        <v>155</v>
      </c>
      <c r="AU241" s="258" t="s">
        <v>83</v>
      </c>
      <c r="AV241" s="12" t="s">
        <v>83</v>
      </c>
      <c r="AW241" s="12" t="s">
        <v>38</v>
      </c>
      <c r="AX241" s="12" t="s">
        <v>74</v>
      </c>
      <c r="AY241" s="258" t="s">
        <v>144</v>
      </c>
    </row>
    <row r="242" s="12" customFormat="1">
      <c r="B242" s="247"/>
      <c r="C242" s="248"/>
      <c r="D242" s="249" t="s">
        <v>155</v>
      </c>
      <c r="E242" s="250" t="s">
        <v>21</v>
      </c>
      <c r="F242" s="251" t="s">
        <v>320</v>
      </c>
      <c r="G242" s="248"/>
      <c r="H242" s="252">
        <v>26.199999999999999</v>
      </c>
      <c r="I242" s="253"/>
      <c r="J242" s="248"/>
      <c r="K242" s="248"/>
      <c r="L242" s="254"/>
      <c r="M242" s="255"/>
      <c r="N242" s="256"/>
      <c r="O242" s="256"/>
      <c r="P242" s="256"/>
      <c r="Q242" s="256"/>
      <c r="R242" s="256"/>
      <c r="S242" s="256"/>
      <c r="T242" s="257"/>
      <c r="AT242" s="258" t="s">
        <v>155</v>
      </c>
      <c r="AU242" s="258" t="s">
        <v>83</v>
      </c>
      <c r="AV242" s="12" t="s">
        <v>83</v>
      </c>
      <c r="AW242" s="12" t="s">
        <v>38</v>
      </c>
      <c r="AX242" s="12" t="s">
        <v>74</v>
      </c>
      <c r="AY242" s="258" t="s">
        <v>144</v>
      </c>
    </row>
    <row r="243" s="12" customFormat="1">
      <c r="B243" s="247"/>
      <c r="C243" s="248"/>
      <c r="D243" s="249" t="s">
        <v>155</v>
      </c>
      <c r="E243" s="250" t="s">
        <v>21</v>
      </c>
      <c r="F243" s="251" t="s">
        <v>321</v>
      </c>
      <c r="G243" s="248"/>
      <c r="H243" s="252">
        <v>25.899999999999999</v>
      </c>
      <c r="I243" s="253"/>
      <c r="J243" s="248"/>
      <c r="K243" s="248"/>
      <c r="L243" s="254"/>
      <c r="M243" s="255"/>
      <c r="N243" s="256"/>
      <c r="O243" s="256"/>
      <c r="P243" s="256"/>
      <c r="Q243" s="256"/>
      <c r="R243" s="256"/>
      <c r="S243" s="256"/>
      <c r="T243" s="257"/>
      <c r="AT243" s="258" t="s">
        <v>155</v>
      </c>
      <c r="AU243" s="258" t="s">
        <v>83</v>
      </c>
      <c r="AV243" s="12" t="s">
        <v>83</v>
      </c>
      <c r="AW243" s="12" t="s">
        <v>38</v>
      </c>
      <c r="AX243" s="12" t="s">
        <v>74</v>
      </c>
      <c r="AY243" s="258" t="s">
        <v>144</v>
      </c>
    </row>
    <row r="244" s="12" customFormat="1">
      <c r="B244" s="247"/>
      <c r="C244" s="248"/>
      <c r="D244" s="249" t="s">
        <v>155</v>
      </c>
      <c r="E244" s="250" t="s">
        <v>21</v>
      </c>
      <c r="F244" s="251" t="s">
        <v>322</v>
      </c>
      <c r="G244" s="248"/>
      <c r="H244" s="252">
        <v>37.600000000000001</v>
      </c>
      <c r="I244" s="253"/>
      <c r="J244" s="248"/>
      <c r="K244" s="248"/>
      <c r="L244" s="254"/>
      <c r="M244" s="255"/>
      <c r="N244" s="256"/>
      <c r="O244" s="256"/>
      <c r="P244" s="256"/>
      <c r="Q244" s="256"/>
      <c r="R244" s="256"/>
      <c r="S244" s="256"/>
      <c r="T244" s="257"/>
      <c r="AT244" s="258" t="s">
        <v>155</v>
      </c>
      <c r="AU244" s="258" t="s">
        <v>83</v>
      </c>
      <c r="AV244" s="12" t="s">
        <v>83</v>
      </c>
      <c r="AW244" s="12" t="s">
        <v>38</v>
      </c>
      <c r="AX244" s="12" t="s">
        <v>74</v>
      </c>
      <c r="AY244" s="258" t="s">
        <v>144</v>
      </c>
    </row>
    <row r="245" s="12" customFormat="1">
      <c r="B245" s="247"/>
      <c r="C245" s="248"/>
      <c r="D245" s="249" t="s">
        <v>155</v>
      </c>
      <c r="E245" s="250" t="s">
        <v>21</v>
      </c>
      <c r="F245" s="251" t="s">
        <v>323</v>
      </c>
      <c r="G245" s="248"/>
      <c r="H245" s="252">
        <v>121.95</v>
      </c>
      <c r="I245" s="253"/>
      <c r="J245" s="248"/>
      <c r="K245" s="248"/>
      <c r="L245" s="254"/>
      <c r="M245" s="255"/>
      <c r="N245" s="256"/>
      <c r="O245" s="256"/>
      <c r="P245" s="256"/>
      <c r="Q245" s="256"/>
      <c r="R245" s="256"/>
      <c r="S245" s="256"/>
      <c r="T245" s="257"/>
      <c r="AT245" s="258" t="s">
        <v>155</v>
      </c>
      <c r="AU245" s="258" t="s">
        <v>83</v>
      </c>
      <c r="AV245" s="12" t="s">
        <v>83</v>
      </c>
      <c r="AW245" s="12" t="s">
        <v>38</v>
      </c>
      <c r="AX245" s="12" t="s">
        <v>74</v>
      </c>
      <c r="AY245" s="258" t="s">
        <v>144</v>
      </c>
    </row>
    <row r="246" s="12" customFormat="1">
      <c r="B246" s="247"/>
      <c r="C246" s="248"/>
      <c r="D246" s="249" t="s">
        <v>155</v>
      </c>
      <c r="E246" s="250" t="s">
        <v>21</v>
      </c>
      <c r="F246" s="251" t="s">
        <v>324</v>
      </c>
      <c r="G246" s="248"/>
      <c r="H246" s="252">
        <v>4.9500000000000002</v>
      </c>
      <c r="I246" s="253"/>
      <c r="J246" s="248"/>
      <c r="K246" s="248"/>
      <c r="L246" s="254"/>
      <c r="M246" s="255"/>
      <c r="N246" s="256"/>
      <c r="O246" s="256"/>
      <c r="P246" s="256"/>
      <c r="Q246" s="256"/>
      <c r="R246" s="256"/>
      <c r="S246" s="256"/>
      <c r="T246" s="257"/>
      <c r="AT246" s="258" t="s">
        <v>155</v>
      </c>
      <c r="AU246" s="258" t="s">
        <v>83</v>
      </c>
      <c r="AV246" s="12" t="s">
        <v>83</v>
      </c>
      <c r="AW246" s="12" t="s">
        <v>38</v>
      </c>
      <c r="AX246" s="12" t="s">
        <v>74</v>
      </c>
      <c r="AY246" s="258" t="s">
        <v>144</v>
      </c>
    </row>
    <row r="247" s="12" customFormat="1">
      <c r="B247" s="247"/>
      <c r="C247" s="248"/>
      <c r="D247" s="249" t="s">
        <v>155</v>
      </c>
      <c r="E247" s="250" t="s">
        <v>21</v>
      </c>
      <c r="F247" s="251" t="s">
        <v>325</v>
      </c>
      <c r="G247" s="248"/>
      <c r="H247" s="252">
        <v>4</v>
      </c>
      <c r="I247" s="253"/>
      <c r="J247" s="248"/>
      <c r="K247" s="248"/>
      <c r="L247" s="254"/>
      <c r="M247" s="255"/>
      <c r="N247" s="256"/>
      <c r="O247" s="256"/>
      <c r="P247" s="256"/>
      <c r="Q247" s="256"/>
      <c r="R247" s="256"/>
      <c r="S247" s="256"/>
      <c r="T247" s="257"/>
      <c r="AT247" s="258" t="s">
        <v>155</v>
      </c>
      <c r="AU247" s="258" t="s">
        <v>83</v>
      </c>
      <c r="AV247" s="12" t="s">
        <v>83</v>
      </c>
      <c r="AW247" s="12" t="s">
        <v>38</v>
      </c>
      <c r="AX247" s="12" t="s">
        <v>74</v>
      </c>
      <c r="AY247" s="258" t="s">
        <v>144</v>
      </c>
    </row>
    <row r="248" s="14" customFormat="1">
      <c r="B248" s="272"/>
      <c r="C248" s="273"/>
      <c r="D248" s="249" t="s">
        <v>155</v>
      </c>
      <c r="E248" s="274" t="s">
        <v>21</v>
      </c>
      <c r="F248" s="275" t="s">
        <v>326</v>
      </c>
      <c r="G248" s="273"/>
      <c r="H248" s="276">
        <v>264.80000000000001</v>
      </c>
      <c r="I248" s="277"/>
      <c r="J248" s="273"/>
      <c r="K248" s="273"/>
      <c r="L248" s="278"/>
      <c r="M248" s="279"/>
      <c r="N248" s="280"/>
      <c r="O248" s="280"/>
      <c r="P248" s="280"/>
      <c r="Q248" s="280"/>
      <c r="R248" s="280"/>
      <c r="S248" s="280"/>
      <c r="T248" s="281"/>
      <c r="AT248" s="282" t="s">
        <v>155</v>
      </c>
      <c r="AU248" s="282" t="s">
        <v>83</v>
      </c>
      <c r="AV248" s="14" t="s">
        <v>145</v>
      </c>
      <c r="AW248" s="14" t="s">
        <v>38</v>
      </c>
      <c r="AX248" s="14" t="s">
        <v>74</v>
      </c>
      <c r="AY248" s="282" t="s">
        <v>144</v>
      </c>
    </row>
    <row r="249" s="12" customFormat="1">
      <c r="B249" s="247"/>
      <c r="C249" s="248"/>
      <c r="D249" s="249" t="s">
        <v>155</v>
      </c>
      <c r="E249" s="250" t="s">
        <v>21</v>
      </c>
      <c r="F249" s="251" t="s">
        <v>327</v>
      </c>
      <c r="G249" s="248"/>
      <c r="H249" s="252">
        <v>38.600000000000001</v>
      </c>
      <c r="I249" s="253"/>
      <c r="J249" s="248"/>
      <c r="K249" s="248"/>
      <c r="L249" s="254"/>
      <c r="M249" s="255"/>
      <c r="N249" s="256"/>
      <c r="O249" s="256"/>
      <c r="P249" s="256"/>
      <c r="Q249" s="256"/>
      <c r="R249" s="256"/>
      <c r="S249" s="256"/>
      <c r="T249" s="257"/>
      <c r="AT249" s="258" t="s">
        <v>155</v>
      </c>
      <c r="AU249" s="258" t="s">
        <v>83</v>
      </c>
      <c r="AV249" s="12" t="s">
        <v>83</v>
      </c>
      <c r="AW249" s="12" t="s">
        <v>38</v>
      </c>
      <c r="AX249" s="12" t="s">
        <v>74</v>
      </c>
      <c r="AY249" s="258" t="s">
        <v>144</v>
      </c>
    </row>
    <row r="250" s="14" customFormat="1">
      <c r="B250" s="272"/>
      <c r="C250" s="273"/>
      <c r="D250" s="249" t="s">
        <v>155</v>
      </c>
      <c r="E250" s="274" t="s">
        <v>21</v>
      </c>
      <c r="F250" s="275" t="s">
        <v>328</v>
      </c>
      <c r="G250" s="273"/>
      <c r="H250" s="276">
        <v>38.600000000000001</v>
      </c>
      <c r="I250" s="277"/>
      <c r="J250" s="273"/>
      <c r="K250" s="273"/>
      <c r="L250" s="278"/>
      <c r="M250" s="279"/>
      <c r="N250" s="280"/>
      <c r="O250" s="280"/>
      <c r="P250" s="280"/>
      <c r="Q250" s="280"/>
      <c r="R250" s="280"/>
      <c r="S250" s="280"/>
      <c r="T250" s="281"/>
      <c r="AT250" s="282" t="s">
        <v>155</v>
      </c>
      <c r="AU250" s="282" t="s">
        <v>83</v>
      </c>
      <c r="AV250" s="14" t="s">
        <v>145</v>
      </c>
      <c r="AW250" s="14" t="s">
        <v>38</v>
      </c>
      <c r="AX250" s="14" t="s">
        <v>74</v>
      </c>
      <c r="AY250" s="282" t="s">
        <v>144</v>
      </c>
    </row>
    <row r="251" s="12" customFormat="1">
      <c r="B251" s="247"/>
      <c r="C251" s="248"/>
      <c r="D251" s="249" t="s">
        <v>155</v>
      </c>
      <c r="E251" s="250" t="s">
        <v>21</v>
      </c>
      <c r="F251" s="251" t="s">
        <v>329</v>
      </c>
      <c r="G251" s="248"/>
      <c r="H251" s="252">
        <v>3.375</v>
      </c>
      <c r="I251" s="253"/>
      <c r="J251" s="248"/>
      <c r="K251" s="248"/>
      <c r="L251" s="254"/>
      <c r="M251" s="255"/>
      <c r="N251" s="256"/>
      <c r="O251" s="256"/>
      <c r="P251" s="256"/>
      <c r="Q251" s="256"/>
      <c r="R251" s="256"/>
      <c r="S251" s="256"/>
      <c r="T251" s="257"/>
      <c r="AT251" s="258" t="s">
        <v>155</v>
      </c>
      <c r="AU251" s="258" t="s">
        <v>83</v>
      </c>
      <c r="AV251" s="12" t="s">
        <v>83</v>
      </c>
      <c r="AW251" s="12" t="s">
        <v>38</v>
      </c>
      <c r="AX251" s="12" t="s">
        <v>74</v>
      </c>
      <c r="AY251" s="258" t="s">
        <v>144</v>
      </c>
    </row>
    <row r="252" s="14" customFormat="1">
      <c r="B252" s="272"/>
      <c r="C252" s="273"/>
      <c r="D252" s="249" t="s">
        <v>155</v>
      </c>
      <c r="E252" s="274" t="s">
        <v>21</v>
      </c>
      <c r="F252" s="275" t="s">
        <v>330</v>
      </c>
      <c r="G252" s="273"/>
      <c r="H252" s="276">
        <v>3.375</v>
      </c>
      <c r="I252" s="277"/>
      <c r="J252" s="273"/>
      <c r="K252" s="273"/>
      <c r="L252" s="278"/>
      <c r="M252" s="279"/>
      <c r="N252" s="280"/>
      <c r="O252" s="280"/>
      <c r="P252" s="280"/>
      <c r="Q252" s="280"/>
      <c r="R252" s="280"/>
      <c r="S252" s="280"/>
      <c r="T252" s="281"/>
      <c r="AT252" s="282" t="s">
        <v>155</v>
      </c>
      <c r="AU252" s="282" t="s">
        <v>83</v>
      </c>
      <c r="AV252" s="14" t="s">
        <v>145</v>
      </c>
      <c r="AW252" s="14" t="s">
        <v>38</v>
      </c>
      <c r="AX252" s="14" t="s">
        <v>74</v>
      </c>
      <c r="AY252" s="282" t="s">
        <v>144</v>
      </c>
    </row>
    <row r="253" s="13" customFormat="1">
      <c r="B253" s="261"/>
      <c r="C253" s="262"/>
      <c r="D253" s="249" t="s">
        <v>155</v>
      </c>
      <c r="E253" s="263" t="s">
        <v>21</v>
      </c>
      <c r="F253" s="264" t="s">
        <v>181</v>
      </c>
      <c r="G253" s="262"/>
      <c r="H253" s="265">
        <v>306.77499999999998</v>
      </c>
      <c r="I253" s="266"/>
      <c r="J253" s="262"/>
      <c r="K253" s="262"/>
      <c r="L253" s="267"/>
      <c r="M253" s="268"/>
      <c r="N253" s="269"/>
      <c r="O253" s="269"/>
      <c r="P253" s="269"/>
      <c r="Q253" s="269"/>
      <c r="R253" s="269"/>
      <c r="S253" s="269"/>
      <c r="T253" s="270"/>
      <c r="AT253" s="271" t="s">
        <v>155</v>
      </c>
      <c r="AU253" s="271" t="s">
        <v>83</v>
      </c>
      <c r="AV253" s="13" t="s">
        <v>153</v>
      </c>
      <c r="AW253" s="13" t="s">
        <v>38</v>
      </c>
      <c r="AX253" s="13" t="s">
        <v>81</v>
      </c>
      <c r="AY253" s="271" t="s">
        <v>144</v>
      </c>
    </row>
    <row r="254" s="1" customFormat="1" ht="38.25" customHeight="1">
      <c r="B254" s="46"/>
      <c r="C254" s="235" t="s">
        <v>331</v>
      </c>
      <c r="D254" s="235" t="s">
        <v>148</v>
      </c>
      <c r="E254" s="236" t="s">
        <v>332</v>
      </c>
      <c r="F254" s="237" t="s">
        <v>333</v>
      </c>
      <c r="G254" s="238" t="s">
        <v>172</v>
      </c>
      <c r="H254" s="239">
        <v>2.1600000000000001</v>
      </c>
      <c r="I254" s="240"/>
      <c r="J254" s="241">
        <f>ROUND(I254*H254,2)</f>
        <v>0</v>
      </c>
      <c r="K254" s="237" t="s">
        <v>152</v>
      </c>
      <c r="L254" s="72"/>
      <c r="M254" s="242" t="s">
        <v>21</v>
      </c>
      <c r="N254" s="243" t="s">
        <v>45</v>
      </c>
      <c r="O254" s="47"/>
      <c r="P254" s="244">
        <f>O254*H254</f>
        <v>0</v>
      </c>
      <c r="Q254" s="244">
        <v>0.021000000000000001</v>
      </c>
      <c r="R254" s="244">
        <f>Q254*H254</f>
        <v>0.045360000000000004</v>
      </c>
      <c r="S254" s="244">
        <v>0</v>
      </c>
      <c r="T254" s="245">
        <f>S254*H254</f>
        <v>0</v>
      </c>
      <c r="AR254" s="24" t="s">
        <v>153</v>
      </c>
      <c r="AT254" s="24" t="s">
        <v>148</v>
      </c>
      <c r="AU254" s="24" t="s">
        <v>83</v>
      </c>
      <c r="AY254" s="24" t="s">
        <v>144</v>
      </c>
      <c r="BE254" s="246">
        <f>IF(N254="základní",J254,0)</f>
        <v>0</v>
      </c>
      <c r="BF254" s="246">
        <f>IF(N254="snížená",J254,0)</f>
        <v>0</v>
      </c>
      <c r="BG254" s="246">
        <f>IF(N254="zákl. přenesená",J254,0)</f>
        <v>0</v>
      </c>
      <c r="BH254" s="246">
        <f>IF(N254="sníž. přenesená",J254,0)</f>
        <v>0</v>
      </c>
      <c r="BI254" s="246">
        <f>IF(N254="nulová",J254,0)</f>
        <v>0</v>
      </c>
      <c r="BJ254" s="24" t="s">
        <v>81</v>
      </c>
      <c r="BK254" s="246">
        <f>ROUND(I254*H254,2)</f>
        <v>0</v>
      </c>
      <c r="BL254" s="24" t="s">
        <v>153</v>
      </c>
      <c r="BM254" s="24" t="s">
        <v>334</v>
      </c>
    </row>
    <row r="255" s="1" customFormat="1">
      <c r="B255" s="46"/>
      <c r="C255" s="74"/>
      <c r="D255" s="249" t="s">
        <v>166</v>
      </c>
      <c r="E255" s="74"/>
      <c r="F255" s="259" t="s">
        <v>317</v>
      </c>
      <c r="G255" s="74"/>
      <c r="H255" s="74"/>
      <c r="I255" s="203"/>
      <c r="J255" s="74"/>
      <c r="K255" s="74"/>
      <c r="L255" s="72"/>
      <c r="M255" s="260"/>
      <c r="N255" s="47"/>
      <c r="O255" s="47"/>
      <c r="P255" s="47"/>
      <c r="Q255" s="47"/>
      <c r="R255" s="47"/>
      <c r="S255" s="47"/>
      <c r="T255" s="95"/>
      <c r="AT255" s="24" t="s">
        <v>166</v>
      </c>
      <c r="AU255" s="24" t="s">
        <v>83</v>
      </c>
    </row>
    <row r="256" s="12" customFormat="1">
      <c r="B256" s="247"/>
      <c r="C256" s="248"/>
      <c r="D256" s="249" t="s">
        <v>155</v>
      </c>
      <c r="E256" s="250" t="s">
        <v>21</v>
      </c>
      <c r="F256" s="251" t="s">
        <v>335</v>
      </c>
      <c r="G256" s="248"/>
      <c r="H256" s="252">
        <v>2.1600000000000001</v>
      </c>
      <c r="I256" s="253"/>
      <c r="J256" s="248"/>
      <c r="K256" s="248"/>
      <c r="L256" s="254"/>
      <c r="M256" s="255"/>
      <c r="N256" s="256"/>
      <c r="O256" s="256"/>
      <c r="P256" s="256"/>
      <c r="Q256" s="256"/>
      <c r="R256" s="256"/>
      <c r="S256" s="256"/>
      <c r="T256" s="257"/>
      <c r="AT256" s="258" t="s">
        <v>155</v>
      </c>
      <c r="AU256" s="258" t="s">
        <v>83</v>
      </c>
      <c r="AV256" s="12" t="s">
        <v>83</v>
      </c>
      <c r="AW256" s="12" t="s">
        <v>38</v>
      </c>
      <c r="AX256" s="12" t="s">
        <v>81</v>
      </c>
      <c r="AY256" s="258" t="s">
        <v>144</v>
      </c>
    </row>
    <row r="257" s="1" customFormat="1" ht="25.5" customHeight="1">
      <c r="B257" s="46"/>
      <c r="C257" s="235" t="s">
        <v>336</v>
      </c>
      <c r="D257" s="235" t="s">
        <v>148</v>
      </c>
      <c r="E257" s="236" t="s">
        <v>337</v>
      </c>
      <c r="F257" s="237" t="s">
        <v>338</v>
      </c>
      <c r="G257" s="238" t="s">
        <v>192</v>
      </c>
      <c r="H257" s="239">
        <v>186.09999999999999</v>
      </c>
      <c r="I257" s="240"/>
      <c r="J257" s="241">
        <f>ROUND(I257*H257,2)</f>
        <v>0</v>
      </c>
      <c r="K257" s="237" t="s">
        <v>152</v>
      </c>
      <c r="L257" s="72"/>
      <c r="M257" s="242" t="s">
        <v>21</v>
      </c>
      <c r="N257" s="243" t="s">
        <v>45</v>
      </c>
      <c r="O257" s="47"/>
      <c r="P257" s="244">
        <f>O257*H257</f>
        <v>0</v>
      </c>
      <c r="Q257" s="244">
        <v>0.0015</v>
      </c>
      <c r="R257" s="244">
        <f>Q257*H257</f>
        <v>0.27915000000000001</v>
      </c>
      <c r="S257" s="244">
        <v>0</v>
      </c>
      <c r="T257" s="245">
        <f>S257*H257</f>
        <v>0</v>
      </c>
      <c r="AR257" s="24" t="s">
        <v>153</v>
      </c>
      <c r="AT257" s="24" t="s">
        <v>148</v>
      </c>
      <c r="AU257" s="24" t="s">
        <v>83</v>
      </c>
      <c r="AY257" s="24" t="s">
        <v>144</v>
      </c>
      <c r="BE257" s="246">
        <f>IF(N257="základní",J257,0)</f>
        <v>0</v>
      </c>
      <c r="BF257" s="246">
        <f>IF(N257="snížená",J257,0)</f>
        <v>0</v>
      </c>
      <c r="BG257" s="246">
        <f>IF(N257="zákl. přenesená",J257,0)</f>
        <v>0</v>
      </c>
      <c r="BH257" s="246">
        <f>IF(N257="sníž. přenesená",J257,0)</f>
        <v>0</v>
      </c>
      <c r="BI257" s="246">
        <f>IF(N257="nulová",J257,0)</f>
        <v>0</v>
      </c>
      <c r="BJ257" s="24" t="s">
        <v>81</v>
      </c>
      <c r="BK257" s="246">
        <f>ROUND(I257*H257,2)</f>
        <v>0</v>
      </c>
      <c r="BL257" s="24" t="s">
        <v>153</v>
      </c>
      <c r="BM257" s="24" t="s">
        <v>339</v>
      </c>
    </row>
    <row r="258" s="1" customFormat="1">
      <c r="B258" s="46"/>
      <c r="C258" s="74"/>
      <c r="D258" s="249" t="s">
        <v>166</v>
      </c>
      <c r="E258" s="74"/>
      <c r="F258" s="259" t="s">
        <v>340</v>
      </c>
      <c r="G258" s="74"/>
      <c r="H258" s="74"/>
      <c r="I258" s="203"/>
      <c r="J258" s="74"/>
      <c r="K258" s="74"/>
      <c r="L258" s="72"/>
      <c r="M258" s="260"/>
      <c r="N258" s="47"/>
      <c r="O258" s="47"/>
      <c r="P258" s="47"/>
      <c r="Q258" s="47"/>
      <c r="R258" s="47"/>
      <c r="S258" s="47"/>
      <c r="T258" s="95"/>
      <c r="AT258" s="24" t="s">
        <v>166</v>
      </c>
      <c r="AU258" s="24" t="s">
        <v>83</v>
      </c>
    </row>
    <row r="259" s="12" customFormat="1">
      <c r="B259" s="247"/>
      <c r="C259" s="248"/>
      <c r="D259" s="249" t="s">
        <v>155</v>
      </c>
      <c r="E259" s="250" t="s">
        <v>21</v>
      </c>
      <c r="F259" s="251" t="s">
        <v>341</v>
      </c>
      <c r="G259" s="248"/>
      <c r="H259" s="252">
        <v>7</v>
      </c>
      <c r="I259" s="253"/>
      <c r="J259" s="248"/>
      <c r="K259" s="248"/>
      <c r="L259" s="254"/>
      <c r="M259" s="255"/>
      <c r="N259" s="256"/>
      <c r="O259" s="256"/>
      <c r="P259" s="256"/>
      <c r="Q259" s="256"/>
      <c r="R259" s="256"/>
      <c r="S259" s="256"/>
      <c r="T259" s="257"/>
      <c r="AT259" s="258" t="s">
        <v>155</v>
      </c>
      <c r="AU259" s="258" t="s">
        <v>83</v>
      </c>
      <c r="AV259" s="12" t="s">
        <v>83</v>
      </c>
      <c r="AW259" s="12" t="s">
        <v>38</v>
      </c>
      <c r="AX259" s="12" t="s">
        <v>74</v>
      </c>
      <c r="AY259" s="258" t="s">
        <v>144</v>
      </c>
    </row>
    <row r="260" s="12" customFormat="1">
      <c r="B260" s="247"/>
      <c r="C260" s="248"/>
      <c r="D260" s="249" t="s">
        <v>155</v>
      </c>
      <c r="E260" s="250" t="s">
        <v>21</v>
      </c>
      <c r="F260" s="251" t="s">
        <v>342</v>
      </c>
      <c r="G260" s="248"/>
      <c r="H260" s="252">
        <v>19.100000000000001</v>
      </c>
      <c r="I260" s="253"/>
      <c r="J260" s="248"/>
      <c r="K260" s="248"/>
      <c r="L260" s="254"/>
      <c r="M260" s="255"/>
      <c r="N260" s="256"/>
      <c r="O260" s="256"/>
      <c r="P260" s="256"/>
      <c r="Q260" s="256"/>
      <c r="R260" s="256"/>
      <c r="S260" s="256"/>
      <c r="T260" s="257"/>
      <c r="AT260" s="258" t="s">
        <v>155</v>
      </c>
      <c r="AU260" s="258" t="s">
        <v>83</v>
      </c>
      <c r="AV260" s="12" t="s">
        <v>83</v>
      </c>
      <c r="AW260" s="12" t="s">
        <v>38</v>
      </c>
      <c r="AX260" s="12" t="s">
        <v>74</v>
      </c>
      <c r="AY260" s="258" t="s">
        <v>144</v>
      </c>
    </row>
    <row r="261" s="12" customFormat="1">
      <c r="B261" s="247"/>
      <c r="C261" s="248"/>
      <c r="D261" s="249" t="s">
        <v>155</v>
      </c>
      <c r="E261" s="250" t="s">
        <v>21</v>
      </c>
      <c r="F261" s="251" t="s">
        <v>343</v>
      </c>
      <c r="G261" s="248"/>
      <c r="H261" s="252">
        <v>13.1</v>
      </c>
      <c r="I261" s="253"/>
      <c r="J261" s="248"/>
      <c r="K261" s="248"/>
      <c r="L261" s="254"/>
      <c r="M261" s="255"/>
      <c r="N261" s="256"/>
      <c r="O261" s="256"/>
      <c r="P261" s="256"/>
      <c r="Q261" s="256"/>
      <c r="R261" s="256"/>
      <c r="S261" s="256"/>
      <c r="T261" s="257"/>
      <c r="AT261" s="258" t="s">
        <v>155</v>
      </c>
      <c r="AU261" s="258" t="s">
        <v>83</v>
      </c>
      <c r="AV261" s="12" t="s">
        <v>83</v>
      </c>
      <c r="AW261" s="12" t="s">
        <v>38</v>
      </c>
      <c r="AX261" s="12" t="s">
        <v>74</v>
      </c>
      <c r="AY261" s="258" t="s">
        <v>144</v>
      </c>
    </row>
    <row r="262" s="12" customFormat="1">
      <c r="B262" s="247"/>
      <c r="C262" s="248"/>
      <c r="D262" s="249" t="s">
        <v>155</v>
      </c>
      <c r="E262" s="250" t="s">
        <v>21</v>
      </c>
      <c r="F262" s="251" t="s">
        <v>344</v>
      </c>
      <c r="G262" s="248"/>
      <c r="H262" s="252">
        <v>12.949999999999999</v>
      </c>
      <c r="I262" s="253"/>
      <c r="J262" s="248"/>
      <c r="K262" s="248"/>
      <c r="L262" s="254"/>
      <c r="M262" s="255"/>
      <c r="N262" s="256"/>
      <c r="O262" s="256"/>
      <c r="P262" s="256"/>
      <c r="Q262" s="256"/>
      <c r="R262" s="256"/>
      <c r="S262" s="256"/>
      <c r="T262" s="257"/>
      <c r="AT262" s="258" t="s">
        <v>155</v>
      </c>
      <c r="AU262" s="258" t="s">
        <v>83</v>
      </c>
      <c r="AV262" s="12" t="s">
        <v>83</v>
      </c>
      <c r="AW262" s="12" t="s">
        <v>38</v>
      </c>
      <c r="AX262" s="12" t="s">
        <v>74</v>
      </c>
      <c r="AY262" s="258" t="s">
        <v>144</v>
      </c>
    </row>
    <row r="263" s="12" customFormat="1">
      <c r="B263" s="247"/>
      <c r="C263" s="248"/>
      <c r="D263" s="249" t="s">
        <v>155</v>
      </c>
      <c r="E263" s="250" t="s">
        <v>21</v>
      </c>
      <c r="F263" s="251" t="s">
        <v>345</v>
      </c>
      <c r="G263" s="248"/>
      <c r="H263" s="252">
        <v>18.800000000000001</v>
      </c>
      <c r="I263" s="253"/>
      <c r="J263" s="248"/>
      <c r="K263" s="248"/>
      <c r="L263" s="254"/>
      <c r="M263" s="255"/>
      <c r="N263" s="256"/>
      <c r="O263" s="256"/>
      <c r="P263" s="256"/>
      <c r="Q263" s="256"/>
      <c r="R263" s="256"/>
      <c r="S263" s="256"/>
      <c r="T263" s="257"/>
      <c r="AT263" s="258" t="s">
        <v>155</v>
      </c>
      <c r="AU263" s="258" t="s">
        <v>83</v>
      </c>
      <c r="AV263" s="12" t="s">
        <v>83</v>
      </c>
      <c r="AW263" s="12" t="s">
        <v>38</v>
      </c>
      <c r="AX263" s="12" t="s">
        <v>74</v>
      </c>
      <c r="AY263" s="258" t="s">
        <v>144</v>
      </c>
    </row>
    <row r="264" s="12" customFormat="1">
      <c r="B264" s="247"/>
      <c r="C264" s="248"/>
      <c r="D264" s="249" t="s">
        <v>155</v>
      </c>
      <c r="E264" s="250" t="s">
        <v>21</v>
      </c>
      <c r="F264" s="251" t="s">
        <v>346</v>
      </c>
      <c r="G264" s="248"/>
      <c r="H264" s="252">
        <v>81.299999999999997</v>
      </c>
      <c r="I264" s="253"/>
      <c r="J264" s="248"/>
      <c r="K264" s="248"/>
      <c r="L264" s="254"/>
      <c r="M264" s="255"/>
      <c r="N264" s="256"/>
      <c r="O264" s="256"/>
      <c r="P264" s="256"/>
      <c r="Q264" s="256"/>
      <c r="R264" s="256"/>
      <c r="S264" s="256"/>
      <c r="T264" s="257"/>
      <c r="AT264" s="258" t="s">
        <v>155</v>
      </c>
      <c r="AU264" s="258" t="s">
        <v>83</v>
      </c>
      <c r="AV264" s="12" t="s">
        <v>83</v>
      </c>
      <c r="AW264" s="12" t="s">
        <v>38</v>
      </c>
      <c r="AX264" s="12" t="s">
        <v>74</v>
      </c>
      <c r="AY264" s="258" t="s">
        <v>144</v>
      </c>
    </row>
    <row r="265" s="12" customFormat="1">
      <c r="B265" s="247"/>
      <c r="C265" s="248"/>
      <c r="D265" s="249" t="s">
        <v>155</v>
      </c>
      <c r="E265" s="250" t="s">
        <v>21</v>
      </c>
      <c r="F265" s="251" t="s">
        <v>347</v>
      </c>
      <c r="G265" s="248"/>
      <c r="H265" s="252">
        <v>3.2999999999999998</v>
      </c>
      <c r="I265" s="253"/>
      <c r="J265" s="248"/>
      <c r="K265" s="248"/>
      <c r="L265" s="254"/>
      <c r="M265" s="255"/>
      <c r="N265" s="256"/>
      <c r="O265" s="256"/>
      <c r="P265" s="256"/>
      <c r="Q265" s="256"/>
      <c r="R265" s="256"/>
      <c r="S265" s="256"/>
      <c r="T265" s="257"/>
      <c r="AT265" s="258" t="s">
        <v>155</v>
      </c>
      <c r="AU265" s="258" t="s">
        <v>83</v>
      </c>
      <c r="AV265" s="12" t="s">
        <v>83</v>
      </c>
      <c r="AW265" s="12" t="s">
        <v>38</v>
      </c>
      <c r="AX265" s="12" t="s">
        <v>74</v>
      </c>
      <c r="AY265" s="258" t="s">
        <v>144</v>
      </c>
    </row>
    <row r="266" s="12" customFormat="1">
      <c r="B266" s="247"/>
      <c r="C266" s="248"/>
      <c r="D266" s="249" t="s">
        <v>155</v>
      </c>
      <c r="E266" s="250" t="s">
        <v>21</v>
      </c>
      <c r="F266" s="251" t="s">
        <v>348</v>
      </c>
      <c r="G266" s="248"/>
      <c r="H266" s="252">
        <v>6</v>
      </c>
      <c r="I266" s="253"/>
      <c r="J266" s="248"/>
      <c r="K266" s="248"/>
      <c r="L266" s="254"/>
      <c r="M266" s="255"/>
      <c r="N266" s="256"/>
      <c r="O266" s="256"/>
      <c r="P266" s="256"/>
      <c r="Q266" s="256"/>
      <c r="R266" s="256"/>
      <c r="S266" s="256"/>
      <c r="T266" s="257"/>
      <c r="AT266" s="258" t="s">
        <v>155</v>
      </c>
      <c r="AU266" s="258" t="s">
        <v>83</v>
      </c>
      <c r="AV266" s="12" t="s">
        <v>83</v>
      </c>
      <c r="AW266" s="12" t="s">
        <v>38</v>
      </c>
      <c r="AX266" s="12" t="s">
        <v>74</v>
      </c>
      <c r="AY266" s="258" t="s">
        <v>144</v>
      </c>
    </row>
    <row r="267" s="14" customFormat="1">
      <c r="B267" s="272"/>
      <c r="C267" s="273"/>
      <c r="D267" s="249" t="s">
        <v>155</v>
      </c>
      <c r="E267" s="274" t="s">
        <v>21</v>
      </c>
      <c r="F267" s="275" t="s">
        <v>349</v>
      </c>
      <c r="G267" s="273"/>
      <c r="H267" s="276">
        <v>161.55000000000001</v>
      </c>
      <c r="I267" s="277"/>
      <c r="J267" s="273"/>
      <c r="K267" s="273"/>
      <c r="L267" s="278"/>
      <c r="M267" s="279"/>
      <c r="N267" s="280"/>
      <c r="O267" s="280"/>
      <c r="P267" s="280"/>
      <c r="Q267" s="280"/>
      <c r="R267" s="280"/>
      <c r="S267" s="280"/>
      <c r="T267" s="281"/>
      <c r="AT267" s="282" t="s">
        <v>155</v>
      </c>
      <c r="AU267" s="282" t="s">
        <v>83</v>
      </c>
      <c r="AV267" s="14" t="s">
        <v>145</v>
      </c>
      <c r="AW267" s="14" t="s">
        <v>38</v>
      </c>
      <c r="AX267" s="14" t="s">
        <v>74</v>
      </c>
      <c r="AY267" s="282" t="s">
        <v>144</v>
      </c>
    </row>
    <row r="268" s="12" customFormat="1">
      <c r="B268" s="247"/>
      <c r="C268" s="248"/>
      <c r="D268" s="249" t="s">
        <v>155</v>
      </c>
      <c r="E268" s="250" t="s">
        <v>21</v>
      </c>
      <c r="F268" s="251" t="s">
        <v>350</v>
      </c>
      <c r="G268" s="248"/>
      <c r="H268" s="252">
        <v>19.300000000000001</v>
      </c>
      <c r="I268" s="253"/>
      <c r="J268" s="248"/>
      <c r="K268" s="248"/>
      <c r="L268" s="254"/>
      <c r="M268" s="255"/>
      <c r="N268" s="256"/>
      <c r="O268" s="256"/>
      <c r="P268" s="256"/>
      <c r="Q268" s="256"/>
      <c r="R268" s="256"/>
      <c r="S268" s="256"/>
      <c r="T268" s="257"/>
      <c r="AT268" s="258" t="s">
        <v>155</v>
      </c>
      <c r="AU268" s="258" t="s">
        <v>83</v>
      </c>
      <c r="AV268" s="12" t="s">
        <v>83</v>
      </c>
      <c r="AW268" s="12" t="s">
        <v>38</v>
      </c>
      <c r="AX268" s="12" t="s">
        <v>74</v>
      </c>
      <c r="AY268" s="258" t="s">
        <v>144</v>
      </c>
    </row>
    <row r="269" s="14" customFormat="1">
      <c r="B269" s="272"/>
      <c r="C269" s="273"/>
      <c r="D269" s="249" t="s">
        <v>155</v>
      </c>
      <c r="E269" s="274" t="s">
        <v>21</v>
      </c>
      <c r="F269" s="275" t="s">
        <v>351</v>
      </c>
      <c r="G269" s="273"/>
      <c r="H269" s="276">
        <v>19.300000000000001</v>
      </c>
      <c r="I269" s="277"/>
      <c r="J269" s="273"/>
      <c r="K269" s="273"/>
      <c r="L269" s="278"/>
      <c r="M269" s="279"/>
      <c r="N269" s="280"/>
      <c r="O269" s="280"/>
      <c r="P269" s="280"/>
      <c r="Q269" s="280"/>
      <c r="R269" s="280"/>
      <c r="S269" s="280"/>
      <c r="T269" s="281"/>
      <c r="AT269" s="282" t="s">
        <v>155</v>
      </c>
      <c r="AU269" s="282" t="s">
        <v>83</v>
      </c>
      <c r="AV269" s="14" t="s">
        <v>145</v>
      </c>
      <c r="AW269" s="14" t="s">
        <v>38</v>
      </c>
      <c r="AX269" s="14" t="s">
        <v>74</v>
      </c>
      <c r="AY269" s="282" t="s">
        <v>144</v>
      </c>
    </row>
    <row r="270" s="12" customFormat="1">
      <c r="B270" s="247"/>
      <c r="C270" s="248"/>
      <c r="D270" s="249" t="s">
        <v>155</v>
      </c>
      <c r="E270" s="250" t="s">
        <v>21</v>
      </c>
      <c r="F270" s="251" t="s">
        <v>352</v>
      </c>
      <c r="G270" s="248"/>
      <c r="H270" s="252">
        <v>5.25</v>
      </c>
      <c r="I270" s="253"/>
      <c r="J270" s="248"/>
      <c r="K270" s="248"/>
      <c r="L270" s="254"/>
      <c r="M270" s="255"/>
      <c r="N270" s="256"/>
      <c r="O270" s="256"/>
      <c r="P270" s="256"/>
      <c r="Q270" s="256"/>
      <c r="R270" s="256"/>
      <c r="S270" s="256"/>
      <c r="T270" s="257"/>
      <c r="AT270" s="258" t="s">
        <v>155</v>
      </c>
      <c r="AU270" s="258" t="s">
        <v>83</v>
      </c>
      <c r="AV270" s="12" t="s">
        <v>83</v>
      </c>
      <c r="AW270" s="12" t="s">
        <v>38</v>
      </c>
      <c r="AX270" s="12" t="s">
        <v>74</v>
      </c>
      <c r="AY270" s="258" t="s">
        <v>144</v>
      </c>
    </row>
    <row r="271" s="14" customFormat="1">
      <c r="B271" s="272"/>
      <c r="C271" s="273"/>
      <c r="D271" s="249" t="s">
        <v>155</v>
      </c>
      <c r="E271" s="274" t="s">
        <v>21</v>
      </c>
      <c r="F271" s="275" t="s">
        <v>353</v>
      </c>
      <c r="G271" s="273"/>
      <c r="H271" s="276">
        <v>5.25</v>
      </c>
      <c r="I271" s="277"/>
      <c r="J271" s="273"/>
      <c r="K271" s="273"/>
      <c r="L271" s="278"/>
      <c r="M271" s="279"/>
      <c r="N271" s="280"/>
      <c r="O271" s="280"/>
      <c r="P271" s="280"/>
      <c r="Q271" s="280"/>
      <c r="R271" s="280"/>
      <c r="S271" s="280"/>
      <c r="T271" s="281"/>
      <c r="AT271" s="282" t="s">
        <v>155</v>
      </c>
      <c r="AU271" s="282" t="s">
        <v>83</v>
      </c>
      <c r="AV271" s="14" t="s">
        <v>145</v>
      </c>
      <c r="AW271" s="14" t="s">
        <v>38</v>
      </c>
      <c r="AX271" s="14" t="s">
        <v>74</v>
      </c>
      <c r="AY271" s="282" t="s">
        <v>144</v>
      </c>
    </row>
    <row r="272" s="13" customFormat="1">
      <c r="B272" s="261"/>
      <c r="C272" s="262"/>
      <c r="D272" s="249" t="s">
        <v>155</v>
      </c>
      <c r="E272" s="263" t="s">
        <v>21</v>
      </c>
      <c r="F272" s="264" t="s">
        <v>181</v>
      </c>
      <c r="G272" s="262"/>
      <c r="H272" s="265">
        <v>186.09999999999999</v>
      </c>
      <c r="I272" s="266"/>
      <c r="J272" s="262"/>
      <c r="K272" s="262"/>
      <c r="L272" s="267"/>
      <c r="M272" s="268"/>
      <c r="N272" s="269"/>
      <c r="O272" s="269"/>
      <c r="P272" s="269"/>
      <c r="Q272" s="269"/>
      <c r="R272" s="269"/>
      <c r="S272" s="269"/>
      <c r="T272" s="270"/>
      <c r="AT272" s="271" t="s">
        <v>155</v>
      </c>
      <c r="AU272" s="271" t="s">
        <v>83</v>
      </c>
      <c r="AV272" s="13" t="s">
        <v>153</v>
      </c>
      <c r="AW272" s="13" t="s">
        <v>38</v>
      </c>
      <c r="AX272" s="13" t="s">
        <v>81</v>
      </c>
      <c r="AY272" s="271" t="s">
        <v>144</v>
      </c>
    </row>
    <row r="273" s="1" customFormat="1" ht="25.5" customHeight="1">
      <c r="B273" s="46"/>
      <c r="C273" s="235" t="s">
        <v>354</v>
      </c>
      <c r="D273" s="235" t="s">
        <v>148</v>
      </c>
      <c r="E273" s="236" t="s">
        <v>355</v>
      </c>
      <c r="F273" s="237" t="s">
        <v>356</v>
      </c>
      <c r="G273" s="238" t="s">
        <v>357</v>
      </c>
      <c r="H273" s="239">
        <v>7.6760000000000002</v>
      </c>
      <c r="I273" s="240"/>
      <c r="J273" s="241">
        <f>ROUND(I273*H273,2)</f>
        <v>0</v>
      </c>
      <c r="K273" s="237" t="s">
        <v>152</v>
      </c>
      <c r="L273" s="72"/>
      <c r="M273" s="242" t="s">
        <v>21</v>
      </c>
      <c r="N273" s="243" t="s">
        <v>45</v>
      </c>
      <c r="O273" s="47"/>
      <c r="P273" s="244">
        <f>O273*H273</f>
        <v>0</v>
      </c>
      <c r="Q273" s="244">
        <v>2.45329</v>
      </c>
      <c r="R273" s="244">
        <f>Q273*H273</f>
        <v>18.831454040000001</v>
      </c>
      <c r="S273" s="244">
        <v>0</v>
      </c>
      <c r="T273" s="245">
        <f>S273*H273</f>
        <v>0</v>
      </c>
      <c r="AR273" s="24" t="s">
        <v>153</v>
      </c>
      <c r="AT273" s="24" t="s">
        <v>148</v>
      </c>
      <c r="AU273" s="24" t="s">
        <v>83</v>
      </c>
      <c r="AY273" s="24" t="s">
        <v>144</v>
      </c>
      <c r="BE273" s="246">
        <f>IF(N273="základní",J273,0)</f>
        <v>0</v>
      </c>
      <c r="BF273" s="246">
        <f>IF(N273="snížená",J273,0)</f>
        <v>0</v>
      </c>
      <c r="BG273" s="246">
        <f>IF(N273="zákl. přenesená",J273,0)</f>
        <v>0</v>
      </c>
      <c r="BH273" s="246">
        <f>IF(N273="sníž. přenesená",J273,0)</f>
        <v>0</v>
      </c>
      <c r="BI273" s="246">
        <f>IF(N273="nulová",J273,0)</f>
        <v>0</v>
      </c>
      <c r="BJ273" s="24" t="s">
        <v>81</v>
      </c>
      <c r="BK273" s="246">
        <f>ROUND(I273*H273,2)</f>
        <v>0</v>
      </c>
      <c r="BL273" s="24" t="s">
        <v>153</v>
      </c>
      <c r="BM273" s="24" t="s">
        <v>358</v>
      </c>
    </row>
    <row r="274" s="1" customFormat="1">
      <c r="B274" s="46"/>
      <c r="C274" s="74"/>
      <c r="D274" s="249" t="s">
        <v>166</v>
      </c>
      <c r="E274" s="74"/>
      <c r="F274" s="259" t="s">
        <v>359</v>
      </c>
      <c r="G274" s="74"/>
      <c r="H274" s="74"/>
      <c r="I274" s="203"/>
      <c r="J274" s="74"/>
      <c r="K274" s="74"/>
      <c r="L274" s="72"/>
      <c r="M274" s="260"/>
      <c r="N274" s="47"/>
      <c r="O274" s="47"/>
      <c r="P274" s="47"/>
      <c r="Q274" s="47"/>
      <c r="R274" s="47"/>
      <c r="S274" s="47"/>
      <c r="T274" s="95"/>
      <c r="AT274" s="24" t="s">
        <v>166</v>
      </c>
      <c r="AU274" s="24" t="s">
        <v>83</v>
      </c>
    </row>
    <row r="275" s="12" customFormat="1">
      <c r="B275" s="247"/>
      <c r="C275" s="248"/>
      <c r="D275" s="249" t="s">
        <v>155</v>
      </c>
      <c r="E275" s="250" t="s">
        <v>21</v>
      </c>
      <c r="F275" s="251" t="s">
        <v>360</v>
      </c>
      <c r="G275" s="248"/>
      <c r="H275" s="252">
        <v>1.28</v>
      </c>
      <c r="I275" s="253"/>
      <c r="J275" s="248"/>
      <c r="K275" s="248"/>
      <c r="L275" s="254"/>
      <c r="M275" s="255"/>
      <c r="N275" s="256"/>
      <c r="O275" s="256"/>
      <c r="P275" s="256"/>
      <c r="Q275" s="256"/>
      <c r="R275" s="256"/>
      <c r="S275" s="256"/>
      <c r="T275" s="257"/>
      <c r="AT275" s="258" t="s">
        <v>155</v>
      </c>
      <c r="AU275" s="258" t="s">
        <v>83</v>
      </c>
      <c r="AV275" s="12" t="s">
        <v>83</v>
      </c>
      <c r="AW275" s="12" t="s">
        <v>38</v>
      </c>
      <c r="AX275" s="12" t="s">
        <v>74</v>
      </c>
      <c r="AY275" s="258" t="s">
        <v>144</v>
      </c>
    </row>
    <row r="276" s="12" customFormat="1">
      <c r="B276" s="247"/>
      <c r="C276" s="248"/>
      <c r="D276" s="249" t="s">
        <v>155</v>
      </c>
      <c r="E276" s="250" t="s">
        <v>21</v>
      </c>
      <c r="F276" s="251" t="s">
        <v>361</v>
      </c>
      <c r="G276" s="248"/>
      <c r="H276" s="252">
        <v>6.3959999999999999</v>
      </c>
      <c r="I276" s="253"/>
      <c r="J276" s="248"/>
      <c r="K276" s="248"/>
      <c r="L276" s="254"/>
      <c r="M276" s="255"/>
      <c r="N276" s="256"/>
      <c r="O276" s="256"/>
      <c r="P276" s="256"/>
      <c r="Q276" s="256"/>
      <c r="R276" s="256"/>
      <c r="S276" s="256"/>
      <c r="T276" s="257"/>
      <c r="AT276" s="258" t="s">
        <v>155</v>
      </c>
      <c r="AU276" s="258" t="s">
        <v>83</v>
      </c>
      <c r="AV276" s="12" t="s">
        <v>83</v>
      </c>
      <c r="AW276" s="12" t="s">
        <v>38</v>
      </c>
      <c r="AX276" s="12" t="s">
        <v>74</v>
      </c>
      <c r="AY276" s="258" t="s">
        <v>144</v>
      </c>
    </row>
    <row r="277" s="13" customFormat="1">
      <c r="B277" s="261"/>
      <c r="C277" s="262"/>
      <c r="D277" s="249" t="s">
        <v>155</v>
      </c>
      <c r="E277" s="263" t="s">
        <v>21</v>
      </c>
      <c r="F277" s="264" t="s">
        <v>181</v>
      </c>
      <c r="G277" s="262"/>
      <c r="H277" s="265">
        <v>7.6760000000000002</v>
      </c>
      <c r="I277" s="266"/>
      <c r="J277" s="262"/>
      <c r="K277" s="262"/>
      <c r="L277" s="267"/>
      <c r="M277" s="268"/>
      <c r="N277" s="269"/>
      <c r="O277" s="269"/>
      <c r="P277" s="269"/>
      <c r="Q277" s="269"/>
      <c r="R277" s="269"/>
      <c r="S277" s="269"/>
      <c r="T277" s="270"/>
      <c r="AT277" s="271" t="s">
        <v>155</v>
      </c>
      <c r="AU277" s="271" t="s">
        <v>83</v>
      </c>
      <c r="AV277" s="13" t="s">
        <v>153</v>
      </c>
      <c r="AW277" s="13" t="s">
        <v>38</v>
      </c>
      <c r="AX277" s="13" t="s">
        <v>81</v>
      </c>
      <c r="AY277" s="271" t="s">
        <v>144</v>
      </c>
    </row>
    <row r="278" s="1" customFormat="1" ht="25.5" customHeight="1">
      <c r="B278" s="46"/>
      <c r="C278" s="235" t="s">
        <v>362</v>
      </c>
      <c r="D278" s="235" t="s">
        <v>148</v>
      </c>
      <c r="E278" s="236" t="s">
        <v>363</v>
      </c>
      <c r="F278" s="237" t="s">
        <v>364</v>
      </c>
      <c r="G278" s="238" t="s">
        <v>357</v>
      </c>
      <c r="H278" s="239">
        <v>2.1880000000000002</v>
      </c>
      <c r="I278" s="240"/>
      <c r="J278" s="241">
        <f>ROUND(I278*H278,2)</f>
        <v>0</v>
      </c>
      <c r="K278" s="237" t="s">
        <v>152</v>
      </c>
      <c r="L278" s="72"/>
      <c r="M278" s="242" t="s">
        <v>21</v>
      </c>
      <c r="N278" s="243" t="s">
        <v>45</v>
      </c>
      <c r="O278" s="47"/>
      <c r="P278" s="244">
        <f>O278*H278</f>
        <v>0</v>
      </c>
      <c r="Q278" s="244">
        <v>2.2563399999999998</v>
      </c>
      <c r="R278" s="244">
        <f>Q278*H278</f>
        <v>4.9368719199999997</v>
      </c>
      <c r="S278" s="244">
        <v>0</v>
      </c>
      <c r="T278" s="245">
        <f>S278*H278</f>
        <v>0</v>
      </c>
      <c r="AR278" s="24" t="s">
        <v>153</v>
      </c>
      <c r="AT278" s="24" t="s">
        <v>148</v>
      </c>
      <c r="AU278" s="24" t="s">
        <v>83</v>
      </c>
      <c r="AY278" s="24" t="s">
        <v>144</v>
      </c>
      <c r="BE278" s="246">
        <f>IF(N278="základní",J278,0)</f>
        <v>0</v>
      </c>
      <c r="BF278" s="246">
        <f>IF(N278="snížená",J278,0)</f>
        <v>0</v>
      </c>
      <c r="BG278" s="246">
        <f>IF(N278="zákl. přenesená",J278,0)</f>
        <v>0</v>
      </c>
      <c r="BH278" s="246">
        <f>IF(N278="sníž. přenesená",J278,0)</f>
        <v>0</v>
      </c>
      <c r="BI278" s="246">
        <f>IF(N278="nulová",J278,0)</f>
        <v>0</v>
      </c>
      <c r="BJ278" s="24" t="s">
        <v>81</v>
      </c>
      <c r="BK278" s="246">
        <f>ROUND(I278*H278,2)</f>
        <v>0</v>
      </c>
      <c r="BL278" s="24" t="s">
        <v>153</v>
      </c>
      <c r="BM278" s="24" t="s">
        <v>365</v>
      </c>
    </row>
    <row r="279" s="12" customFormat="1">
      <c r="B279" s="247"/>
      <c r="C279" s="248"/>
      <c r="D279" s="249" t="s">
        <v>155</v>
      </c>
      <c r="E279" s="250" t="s">
        <v>21</v>
      </c>
      <c r="F279" s="251" t="s">
        <v>366</v>
      </c>
      <c r="G279" s="248"/>
      <c r="H279" s="252">
        <v>2.1880000000000002</v>
      </c>
      <c r="I279" s="253"/>
      <c r="J279" s="248"/>
      <c r="K279" s="248"/>
      <c r="L279" s="254"/>
      <c r="M279" s="255"/>
      <c r="N279" s="256"/>
      <c r="O279" s="256"/>
      <c r="P279" s="256"/>
      <c r="Q279" s="256"/>
      <c r="R279" s="256"/>
      <c r="S279" s="256"/>
      <c r="T279" s="257"/>
      <c r="AT279" s="258" t="s">
        <v>155</v>
      </c>
      <c r="AU279" s="258" t="s">
        <v>83</v>
      </c>
      <c r="AV279" s="12" t="s">
        <v>83</v>
      </c>
      <c r="AW279" s="12" t="s">
        <v>38</v>
      </c>
      <c r="AX279" s="12" t="s">
        <v>81</v>
      </c>
      <c r="AY279" s="258" t="s">
        <v>144</v>
      </c>
    </row>
    <row r="280" s="1" customFormat="1" ht="25.5" customHeight="1">
      <c r="B280" s="46"/>
      <c r="C280" s="235" t="s">
        <v>367</v>
      </c>
      <c r="D280" s="235" t="s">
        <v>148</v>
      </c>
      <c r="E280" s="236" t="s">
        <v>368</v>
      </c>
      <c r="F280" s="237" t="s">
        <v>369</v>
      </c>
      <c r="G280" s="238" t="s">
        <v>151</v>
      </c>
      <c r="H280" s="239">
        <v>10</v>
      </c>
      <c r="I280" s="240"/>
      <c r="J280" s="241">
        <f>ROUND(I280*H280,2)</f>
        <v>0</v>
      </c>
      <c r="K280" s="237" t="s">
        <v>152</v>
      </c>
      <c r="L280" s="72"/>
      <c r="M280" s="242" t="s">
        <v>21</v>
      </c>
      <c r="N280" s="243" t="s">
        <v>45</v>
      </c>
      <c r="O280" s="47"/>
      <c r="P280" s="244">
        <f>O280*H280</f>
        <v>0</v>
      </c>
      <c r="Q280" s="244">
        <v>0.016979999999999999</v>
      </c>
      <c r="R280" s="244">
        <f>Q280*H280</f>
        <v>0.16979999999999998</v>
      </c>
      <c r="S280" s="244">
        <v>0</v>
      </c>
      <c r="T280" s="245">
        <f>S280*H280</f>
        <v>0</v>
      </c>
      <c r="AR280" s="24" t="s">
        <v>153</v>
      </c>
      <c r="AT280" s="24" t="s">
        <v>148</v>
      </c>
      <c r="AU280" s="24" t="s">
        <v>83</v>
      </c>
      <c r="AY280" s="24" t="s">
        <v>144</v>
      </c>
      <c r="BE280" s="246">
        <f>IF(N280="základní",J280,0)</f>
        <v>0</v>
      </c>
      <c r="BF280" s="246">
        <f>IF(N280="snížená",J280,0)</f>
        <v>0</v>
      </c>
      <c r="BG280" s="246">
        <f>IF(N280="zákl. přenesená",J280,0)</f>
        <v>0</v>
      </c>
      <c r="BH280" s="246">
        <f>IF(N280="sníž. přenesená",J280,0)</f>
        <v>0</v>
      </c>
      <c r="BI280" s="246">
        <f>IF(N280="nulová",J280,0)</f>
        <v>0</v>
      </c>
      <c r="BJ280" s="24" t="s">
        <v>81</v>
      </c>
      <c r="BK280" s="246">
        <f>ROUND(I280*H280,2)</f>
        <v>0</v>
      </c>
      <c r="BL280" s="24" t="s">
        <v>153</v>
      </c>
      <c r="BM280" s="24" t="s">
        <v>370</v>
      </c>
    </row>
    <row r="281" s="1" customFormat="1">
      <c r="B281" s="46"/>
      <c r="C281" s="74"/>
      <c r="D281" s="249" t="s">
        <v>166</v>
      </c>
      <c r="E281" s="74"/>
      <c r="F281" s="259" t="s">
        <v>371</v>
      </c>
      <c r="G281" s="74"/>
      <c r="H281" s="74"/>
      <c r="I281" s="203"/>
      <c r="J281" s="74"/>
      <c r="K281" s="74"/>
      <c r="L281" s="72"/>
      <c r="M281" s="260"/>
      <c r="N281" s="47"/>
      <c r="O281" s="47"/>
      <c r="P281" s="47"/>
      <c r="Q281" s="47"/>
      <c r="R281" s="47"/>
      <c r="S281" s="47"/>
      <c r="T281" s="95"/>
      <c r="AT281" s="24" t="s">
        <v>166</v>
      </c>
      <c r="AU281" s="24" t="s">
        <v>83</v>
      </c>
    </row>
    <row r="282" s="12" customFormat="1">
      <c r="B282" s="247"/>
      <c r="C282" s="248"/>
      <c r="D282" s="249" t="s">
        <v>155</v>
      </c>
      <c r="E282" s="250" t="s">
        <v>21</v>
      </c>
      <c r="F282" s="251" t="s">
        <v>372</v>
      </c>
      <c r="G282" s="248"/>
      <c r="H282" s="252">
        <v>1</v>
      </c>
      <c r="I282" s="253"/>
      <c r="J282" s="248"/>
      <c r="K282" s="248"/>
      <c r="L282" s="254"/>
      <c r="M282" s="255"/>
      <c r="N282" s="256"/>
      <c r="O282" s="256"/>
      <c r="P282" s="256"/>
      <c r="Q282" s="256"/>
      <c r="R282" s="256"/>
      <c r="S282" s="256"/>
      <c r="T282" s="257"/>
      <c r="AT282" s="258" t="s">
        <v>155</v>
      </c>
      <c r="AU282" s="258" t="s">
        <v>83</v>
      </c>
      <c r="AV282" s="12" t="s">
        <v>83</v>
      </c>
      <c r="AW282" s="12" t="s">
        <v>38</v>
      </c>
      <c r="AX282" s="12" t="s">
        <v>74</v>
      </c>
      <c r="AY282" s="258" t="s">
        <v>144</v>
      </c>
    </row>
    <row r="283" s="12" customFormat="1">
      <c r="B283" s="247"/>
      <c r="C283" s="248"/>
      <c r="D283" s="249" t="s">
        <v>155</v>
      </c>
      <c r="E283" s="250" t="s">
        <v>21</v>
      </c>
      <c r="F283" s="251" t="s">
        <v>373</v>
      </c>
      <c r="G283" s="248"/>
      <c r="H283" s="252">
        <v>2</v>
      </c>
      <c r="I283" s="253"/>
      <c r="J283" s="248"/>
      <c r="K283" s="248"/>
      <c r="L283" s="254"/>
      <c r="M283" s="255"/>
      <c r="N283" s="256"/>
      <c r="O283" s="256"/>
      <c r="P283" s="256"/>
      <c r="Q283" s="256"/>
      <c r="R283" s="256"/>
      <c r="S283" s="256"/>
      <c r="T283" s="257"/>
      <c r="AT283" s="258" t="s">
        <v>155</v>
      </c>
      <c r="AU283" s="258" t="s">
        <v>83</v>
      </c>
      <c r="AV283" s="12" t="s">
        <v>83</v>
      </c>
      <c r="AW283" s="12" t="s">
        <v>38</v>
      </c>
      <c r="AX283" s="12" t="s">
        <v>74</v>
      </c>
      <c r="AY283" s="258" t="s">
        <v>144</v>
      </c>
    </row>
    <row r="284" s="12" customFormat="1">
      <c r="B284" s="247"/>
      <c r="C284" s="248"/>
      <c r="D284" s="249" t="s">
        <v>155</v>
      </c>
      <c r="E284" s="250" t="s">
        <v>21</v>
      </c>
      <c r="F284" s="251" t="s">
        <v>374</v>
      </c>
      <c r="G284" s="248"/>
      <c r="H284" s="252">
        <v>3</v>
      </c>
      <c r="I284" s="253"/>
      <c r="J284" s="248"/>
      <c r="K284" s="248"/>
      <c r="L284" s="254"/>
      <c r="M284" s="255"/>
      <c r="N284" s="256"/>
      <c r="O284" s="256"/>
      <c r="P284" s="256"/>
      <c r="Q284" s="256"/>
      <c r="R284" s="256"/>
      <c r="S284" s="256"/>
      <c r="T284" s="257"/>
      <c r="AT284" s="258" t="s">
        <v>155</v>
      </c>
      <c r="AU284" s="258" t="s">
        <v>83</v>
      </c>
      <c r="AV284" s="12" t="s">
        <v>83</v>
      </c>
      <c r="AW284" s="12" t="s">
        <v>38</v>
      </c>
      <c r="AX284" s="12" t="s">
        <v>74</v>
      </c>
      <c r="AY284" s="258" t="s">
        <v>144</v>
      </c>
    </row>
    <row r="285" s="12" customFormat="1">
      <c r="B285" s="247"/>
      <c r="C285" s="248"/>
      <c r="D285" s="249" t="s">
        <v>155</v>
      </c>
      <c r="E285" s="250" t="s">
        <v>21</v>
      </c>
      <c r="F285" s="251" t="s">
        <v>375</v>
      </c>
      <c r="G285" s="248"/>
      <c r="H285" s="252">
        <v>2</v>
      </c>
      <c r="I285" s="253"/>
      <c r="J285" s="248"/>
      <c r="K285" s="248"/>
      <c r="L285" s="254"/>
      <c r="M285" s="255"/>
      <c r="N285" s="256"/>
      <c r="O285" s="256"/>
      <c r="P285" s="256"/>
      <c r="Q285" s="256"/>
      <c r="R285" s="256"/>
      <c r="S285" s="256"/>
      <c r="T285" s="257"/>
      <c r="AT285" s="258" t="s">
        <v>155</v>
      </c>
      <c r="AU285" s="258" t="s">
        <v>83</v>
      </c>
      <c r="AV285" s="12" t="s">
        <v>83</v>
      </c>
      <c r="AW285" s="12" t="s">
        <v>38</v>
      </c>
      <c r="AX285" s="12" t="s">
        <v>74</v>
      </c>
      <c r="AY285" s="258" t="s">
        <v>144</v>
      </c>
    </row>
    <row r="286" s="14" customFormat="1">
      <c r="B286" s="272"/>
      <c r="C286" s="273"/>
      <c r="D286" s="249" t="s">
        <v>155</v>
      </c>
      <c r="E286" s="274" t="s">
        <v>21</v>
      </c>
      <c r="F286" s="275" t="s">
        <v>198</v>
      </c>
      <c r="G286" s="273"/>
      <c r="H286" s="276">
        <v>8</v>
      </c>
      <c r="I286" s="277"/>
      <c r="J286" s="273"/>
      <c r="K286" s="273"/>
      <c r="L286" s="278"/>
      <c r="M286" s="279"/>
      <c r="N286" s="280"/>
      <c r="O286" s="280"/>
      <c r="P286" s="280"/>
      <c r="Q286" s="280"/>
      <c r="R286" s="280"/>
      <c r="S286" s="280"/>
      <c r="T286" s="281"/>
      <c r="AT286" s="282" t="s">
        <v>155</v>
      </c>
      <c r="AU286" s="282" t="s">
        <v>83</v>
      </c>
      <c r="AV286" s="14" t="s">
        <v>145</v>
      </c>
      <c r="AW286" s="14" t="s">
        <v>38</v>
      </c>
      <c r="AX286" s="14" t="s">
        <v>74</v>
      </c>
      <c r="AY286" s="282" t="s">
        <v>144</v>
      </c>
    </row>
    <row r="287" s="12" customFormat="1">
      <c r="B287" s="247"/>
      <c r="C287" s="248"/>
      <c r="D287" s="249" t="s">
        <v>155</v>
      </c>
      <c r="E287" s="250" t="s">
        <v>21</v>
      </c>
      <c r="F287" s="251" t="s">
        <v>376</v>
      </c>
      <c r="G287" s="248"/>
      <c r="H287" s="252">
        <v>1</v>
      </c>
      <c r="I287" s="253"/>
      <c r="J287" s="248"/>
      <c r="K287" s="248"/>
      <c r="L287" s="254"/>
      <c r="M287" s="255"/>
      <c r="N287" s="256"/>
      <c r="O287" s="256"/>
      <c r="P287" s="256"/>
      <c r="Q287" s="256"/>
      <c r="R287" s="256"/>
      <c r="S287" s="256"/>
      <c r="T287" s="257"/>
      <c r="AT287" s="258" t="s">
        <v>155</v>
      </c>
      <c r="AU287" s="258" t="s">
        <v>83</v>
      </c>
      <c r="AV287" s="12" t="s">
        <v>83</v>
      </c>
      <c r="AW287" s="12" t="s">
        <v>38</v>
      </c>
      <c r="AX287" s="12" t="s">
        <v>74</v>
      </c>
      <c r="AY287" s="258" t="s">
        <v>144</v>
      </c>
    </row>
    <row r="288" s="12" customFormat="1">
      <c r="B288" s="247"/>
      <c r="C288" s="248"/>
      <c r="D288" s="249" t="s">
        <v>155</v>
      </c>
      <c r="E288" s="250" t="s">
        <v>21</v>
      </c>
      <c r="F288" s="251" t="s">
        <v>377</v>
      </c>
      <c r="G288" s="248"/>
      <c r="H288" s="252">
        <v>1</v>
      </c>
      <c r="I288" s="253"/>
      <c r="J288" s="248"/>
      <c r="K288" s="248"/>
      <c r="L288" s="254"/>
      <c r="M288" s="255"/>
      <c r="N288" s="256"/>
      <c r="O288" s="256"/>
      <c r="P288" s="256"/>
      <c r="Q288" s="256"/>
      <c r="R288" s="256"/>
      <c r="S288" s="256"/>
      <c r="T288" s="257"/>
      <c r="AT288" s="258" t="s">
        <v>155</v>
      </c>
      <c r="AU288" s="258" t="s">
        <v>83</v>
      </c>
      <c r="AV288" s="12" t="s">
        <v>83</v>
      </c>
      <c r="AW288" s="12" t="s">
        <v>38</v>
      </c>
      <c r="AX288" s="12" t="s">
        <v>74</v>
      </c>
      <c r="AY288" s="258" t="s">
        <v>144</v>
      </c>
    </row>
    <row r="289" s="14" customFormat="1">
      <c r="B289" s="272"/>
      <c r="C289" s="273"/>
      <c r="D289" s="249" t="s">
        <v>155</v>
      </c>
      <c r="E289" s="274" t="s">
        <v>21</v>
      </c>
      <c r="F289" s="275" t="s">
        <v>198</v>
      </c>
      <c r="G289" s="273"/>
      <c r="H289" s="276">
        <v>2</v>
      </c>
      <c r="I289" s="277"/>
      <c r="J289" s="273"/>
      <c r="K289" s="273"/>
      <c r="L289" s="278"/>
      <c r="M289" s="279"/>
      <c r="N289" s="280"/>
      <c r="O289" s="280"/>
      <c r="P289" s="280"/>
      <c r="Q289" s="280"/>
      <c r="R289" s="280"/>
      <c r="S289" s="280"/>
      <c r="T289" s="281"/>
      <c r="AT289" s="282" t="s">
        <v>155</v>
      </c>
      <c r="AU289" s="282" t="s">
        <v>83</v>
      </c>
      <c r="AV289" s="14" t="s">
        <v>145</v>
      </c>
      <c r="AW289" s="14" t="s">
        <v>38</v>
      </c>
      <c r="AX289" s="14" t="s">
        <v>74</v>
      </c>
      <c r="AY289" s="282" t="s">
        <v>144</v>
      </c>
    </row>
    <row r="290" s="13" customFormat="1">
      <c r="B290" s="261"/>
      <c r="C290" s="262"/>
      <c r="D290" s="249" t="s">
        <v>155</v>
      </c>
      <c r="E290" s="263" t="s">
        <v>21</v>
      </c>
      <c r="F290" s="264" t="s">
        <v>181</v>
      </c>
      <c r="G290" s="262"/>
      <c r="H290" s="265">
        <v>10</v>
      </c>
      <c r="I290" s="266"/>
      <c r="J290" s="262"/>
      <c r="K290" s="262"/>
      <c r="L290" s="267"/>
      <c r="M290" s="268"/>
      <c r="N290" s="269"/>
      <c r="O290" s="269"/>
      <c r="P290" s="269"/>
      <c r="Q290" s="269"/>
      <c r="R290" s="269"/>
      <c r="S290" s="269"/>
      <c r="T290" s="270"/>
      <c r="AT290" s="271" t="s">
        <v>155</v>
      </c>
      <c r="AU290" s="271" t="s">
        <v>83</v>
      </c>
      <c r="AV290" s="13" t="s">
        <v>153</v>
      </c>
      <c r="AW290" s="13" t="s">
        <v>38</v>
      </c>
      <c r="AX290" s="13" t="s">
        <v>81</v>
      </c>
      <c r="AY290" s="271" t="s">
        <v>144</v>
      </c>
    </row>
    <row r="291" s="1" customFormat="1" ht="16.5" customHeight="1">
      <c r="B291" s="46"/>
      <c r="C291" s="283" t="s">
        <v>378</v>
      </c>
      <c r="D291" s="283" t="s">
        <v>379</v>
      </c>
      <c r="E291" s="284" t="s">
        <v>380</v>
      </c>
      <c r="F291" s="285" t="s">
        <v>381</v>
      </c>
      <c r="G291" s="286" t="s">
        <v>151</v>
      </c>
      <c r="H291" s="287">
        <v>7</v>
      </c>
      <c r="I291" s="288"/>
      <c r="J291" s="289">
        <f>ROUND(I291*H291,2)</f>
        <v>0</v>
      </c>
      <c r="K291" s="285" t="s">
        <v>152</v>
      </c>
      <c r="L291" s="290"/>
      <c r="M291" s="291" t="s">
        <v>21</v>
      </c>
      <c r="N291" s="292" t="s">
        <v>45</v>
      </c>
      <c r="O291" s="47"/>
      <c r="P291" s="244">
        <f>O291*H291</f>
        <v>0</v>
      </c>
      <c r="Q291" s="244">
        <v>0.012250000000000001</v>
      </c>
      <c r="R291" s="244">
        <f>Q291*H291</f>
        <v>0.085750000000000007</v>
      </c>
      <c r="S291" s="244">
        <v>0</v>
      </c>
      <c r="T291" s="245">
        <f>S291*H291</f>
        <v>0</v>
      </c>
      <c r="AR291" s="24" t="s">
        <v>382</v>
      </c>
      <c r="AT291" s="24" t="s">
        <v>379</v>
      </c>
      <c r="AU291" s="24" t="s">
        <v>83</v>
      </c>
      <c r="AY291" s="24" t="s">
        <v>144</v>
      </c>
      <c r="BE291" s="246">
        <f>IF(N291="základní",J291,0)</f>
        <v>0</v>
      </c>
      <c r="BF291" s="246">
        <f>IF(N291="snížená",J291,0)</f>
        <v>0</v>
      </c>
      <c r="BG291" s="246">
        <f>IF(N291="zákl. přenesená",J291,0)</f>
        <v>0</v>
      </c>
      <c r="BH291" s="246">
        <f>IF(N291="sníž. přenesená",J291,0)</f>
        <v>0</v>
      </c>
      <c r="BI291" s="246">
        <f>IF(N291="nulová",J291,0)</f>
        <v>0</v>
      </c>
      <c r="BJ291" s="24" t="s">
        <v>81</v>
      </c>
      <c r="BK291" s="246">
        <f>ROUND(I291*H291,2)</f>
        <v>0</v>
      </c>
      <c r="BL291" s="24" t="s">
        <v>153</v>
      </c>
      <c r="BM291" s="24" t="s">
        <v>383</v>
      </c>
    </row>
    <row r="292" s="12" customFormat="1">
      <c r="B292" s="247"/>
      <c r="C292" s="248"/>
      <c r="D292" s="249" t="s">
        <v>155</v>
      </c>
      <c r="E292" s="250" t="s">
        <v>21</v>
      </c>
      <c r="F292" s="251" t="s">
        <v>384</v>
      </c>
      <c r="G292" s="248"/>
      <c r="H292" s="252">
        <v>1</v>
      </c>
      <c r="I292" s="253"/>
      <c r="J292" s="248"/>
      <c r="K292" s="248"/>
      <c r="L292" s="254"/>
      <c r="M292" s="255"/>
      <c r="N292" s="256"/>
      <c r="O292" s="256"/>
      <c r="P292" s="256"/>
      <c r="Q292" s="256"/>
      <c r="R292" s="256"/>
      <c r="S292" s="256"/>
      <c r="T292" s="257"/>
      <c r="AT292" s="258" t="s">
        <v>155</v>
      </c>
      <c r="AU292" s="258" t="s">
        <v>83</v>
      </c>
      <c r="AV292" s="12" t="s">
        <v>83</v>
      </c>
      <c r="AW292" s="12" t="s">
        <v>38</v>
      </c>
      <c r="AX292" s="12" t="s">
        <v>74</v>
      </c>
      <c r="AY292" s="258" t="s">
        <v>144</v>
      </c>
    </row>
    <row r="293" s="12" customFormat="1">
      <c r="B293" s="247"/>
      <c r="C293" s="248"/>
      <c r="D293" s="249" t="s">
        <v>155</v>
      </c>
      <c r="E293" s="250" t="s">
        <v>21</v>
      </c>
      <c r="F293" s="251" t="s">
        <v>385</v>
      </c>
      <c r="G293" s="248"/>
      <c r="H293" s="252">
        <v>2</v>
      </c>
      <c r="I293" s="253"/>
      <c r="J293" s="248"/>
      <c r="K293" s="248"/>
      <c r="L293" s="254"/>
      <c r="M293" s="255"/>
      <c r="N293" s="256"/>
      <c r="O293" s="256"/>
      <c r="P293" s="256"/>
      <c r="Q293" s="256"/>
      <c r="R293" s="256"/>
      <c r="S293" s="256"/>
      <c r="T293" s="257"/>
      <c r="AT293" s="258" t="s">
        <v>155</v>
      </c>
      <c r="AU293" s="258" t="s">
        <v>83</v>
      </c>
      <c r="AV293" s="12" t="s">
        <v>83</v>
      </c>
      <c r="AW293" s="12" t="s">
        <v>38</v>
      </c>
      <c r="AX293" s="12" t="s">
        <v>74</v>
      </c>
      <c r="AY293" s="258" t="s">
        <v>144</v>
      </c>
    </row>
    <row r="294" s="12" customFormat="1">
      <c r="B294" s="247"/>
      <c r="C294" s="248"/>
      <c r="D294" s="249" t="s">
        <v>155</v>
      </c>
      <c r="E294" s="250" t="s">
        <v>21</v>
      </c>
      <c r="F294" s="251" t="s">
        <v>386</v>
      </c>
      <c r="G294" s="248"/>
      <c r="H294" s="252">
        <v>2</v>
      </c>
      <c r="I294" s="253"/>
      <c r="J294" s="248"/>
      <c r="K294" s="248"/>
      <c r="L294" s="254"/>
      <c r="M294" s="255"/>
      <c r="N294" s="256"/>
      <c r="O294" s="256"/>
      <c r="P294" s="256"/>
      <c r="Q294" s="256"/>
      <c r="R294" s="256"/>
      <c r="S294" s="256"/>
      <c r="T294" s="257"/>
      <c r="AT294" s="258" t="s">
        <v>155</v>
      </c>
      <c r="AU294" s="258" t="s">
        <v>83</v>
      </c>
      <c r="AV294" s="12" t="s">
        <v>83</v>
      </c>
      <c r="AW294" s="12" t="s">
        <v>38</v>
      </c>
      <c r="AX294" s="12" t="s">
        <v>74</v>
      </c>
      <c r="AY294" s="258" t="s">
        <v>144</v>
      </c>
    </row>
    <row r="295" s="12" customFormat="1">
      <c r="B295" s="247"/>
      <c r="C295" s="248"/>
      <c r="D295" s="249" t="s">
        <v>155</v>
      </c>
      <c r="E295" s="250" t="s">
        <v>21</v>
      </c>
      <c r="F295" s="251" t="s">
        <v>387</v>
      </c>
      <c r="G295" s="248"/>
      <c r="H295" s="252">
        <v>2</v>
      </c>
      <c r="I295" s="253"/>
      <c r="J295" s="248"/>
      <c r="K295" s="248"/>
      <c r="L295" s="254"/>
      <c r="M295" s="255"/>
      <c r="N295" s="256"/>
      <c r="O295" s="256"/>
      <c r="P295" s="256"/>
      <c r="Q295" s="256"/>
      <c r="R295" s="256"/>
      <c r="S295" s="256"/>
      <c r="T295" s="257"/>
      <c r="AT295" s="258" t="s">
        <v>155</v>
      </c>
      <c r="AU295" s="258" t="s">
        <v>83</v>
      </c>
      <c r="AV295" s="12" t="s">
        <v>83</v>
      </c>
      <c r="AW295" s="12" t="s">
        <v>38</v>
      </c>
      <c r="AX295" s="12" t="s">
        <v>74</v>
      </c>
      <c r="AY295" s="258" t="s">
        <v>144</v>
      </c>
    </row>
    <row r="296" s="14" customFormat="1">
      <c r="B296" s="272"/>
      <c r="C296" s="273"/>
      <c r="D296" s="249" t="s">
        <v>155</v>
      </c>
      <c r="E296" s="274" t="s">
        <v>21</v>
      </c>
      <c r="F296" s="275" t="s">
        <v>198</v>
      </c>
      <c r="G296" s="273"/>
      <c r="H296" s="276">
        <v>7</v>
      </c>
      <c r="I296" s="277"/>
      <c r="J296" s="273"/>
      <c r="K296" s="273"/>
      <c r="L296" s="278"/>
      <c r="M296" s="279"/>
      <c r="N296" s="280"/>
      <c r="O296" s="280"/>
      <c r="P296" s="280"/>
      <c r="Q296" s="280"/>
      <c r="R296" s="280"/>
      <c r="S296" s="280"/>
      <c r="T296" s="281"/>
      <c r="AT296" s="282" t="s">
        <v>155</v>
      </c>
      <c r="AU296" s="282" t="s">
        <v>83</v>
      </c>
      <c r="AV296" s="14" t="s">
        <v>145</v>
      </c>
      <c r="AW296" s="14" t="s">
        <v>38</v>
      </c>
      <c r="AX296" s="14" t="s">
        <v>81</v>
      </c>
      <c r="AY296" s="282" t="s">
        <v>144</v>
      </c>
    </row>
    <row r="297" s="1" customFormat="1" ht="16.5" customHeight="1">
      <c r="B297" s="46"/>
      <c r="C297" s="283" t="s">
        <v>388</v>
      </c>
      <c r="D297" s="283" t="s">
        <v>379</v>
      </c>
      <c r="E297" s="284" t="s">
        <v>389</v>
      </c>
      <c r="F297" s="285" t="s">
        <v>390</v>
      </c>
      <c r="G297" s="286" t="s">
        <v>151</v>
      </c>
      <c r="H297" s="287">
        <v>1</v>
      </c>
      <c r="I297" s="288"/>
      <c r="J297" s="289">
        <f>ROUND(I297*H297,2)</f>
        <v>0</v>
      </c>
      <c r="K297" s="285" t="s">
        <v>152</v>
      </c>
      <c r="L297" s="290"/>
      <c r="M297" s="291" t="s">
        <v>21</v>
      </c>
      <c r="N297" s="292" t="s">
        <v>45</v>
      </c>
      <c r="O297" s="47"/>
      <c r="P297" s="244">
        <f>O297*H297</f>
        <v>0</v>
      </c>
      <c r="Q297" s="244">
        <v>0.012489999999999999</v>
      </c>
      <c r="R297" s="244">
        <f>Q297*H297</f>
        <v>0.012489999999999999</v>
      </c>
      <c r="S297" s="244">
        <v>0</v>
      </c>
      <c r="T297" s="245">
        <f>S297*H297</f>
        <v>0</v>
      </c>
      <c r="AR297" s="24" t="s">
        <v>382</v>
      </c>
      <c r="AT297" s="24" t="s">
        <v>379</v>
      </c>
      <c r="AU297" s="24" t="s">
        <v>83</v>
      </c>
      <c r="AY297" s="24" t="s">
        <v>144</v>
      </c>
      <c r="BE297" s="246">
        <f>IF(N297="základní",J297,0)</f>
        <v>0</v>
      </c>
      <c r="BF297" s="246">
        <f>IF(N297="snížená",J297,0)</f>
        <v>0</v>
      </c>
      <c r="BG297" s="246">
        <f>IF(N297="zákl. přenesená",J297,0)</f>
        <v>0</v>
      </c>
      <c r="BH297" s="246">
        <f>IF(N297="sníž. přenesená",J297,0)</f>
        <v>0</v>
      </c>
      <c r="BI297" s="246">
        <f>IF(N297="nulová",J297,0)</f>
        <v>0</v>
      </c>
      <c r="BJ297" s="24" t="s">
        <v>81</v>
      </c>
      <c r="BK297" s="246">
        <f>ROUND(I297*H297,2)</f>
        <v>0</v>
      </c>
      <c r="BL297" s="24" t="s">
        <v>153</v>
      </c>
      <c r="BM297" s="24" t="s">
        <v>391</v>
      </c>
    </row>
    <row r="298" s="12" customFormat="1">
      <c r="B298" s="247"/>
      <c r="C298" s="248"/>
      <c r="D298" s="249" t="s">
        <v>155</v>
      </c>
      <c r="E298" s="250" t="s">
        <v>21</v>
      </c>
      <c r="F298" s="251" t="s">
        <v>392</v>
      </c>
      <c r="G298" s="248"/>
      <c r="H298" s="252">
        <v>1</v>
      </c>
      <c r="I298" s="253"/>
      <c r="J298" s="248"/>
      <c r="K298" s="248"/>
      <c r="L298" s="254"/>
      <c r="M298" s="255"/>
      <c r="N298" s="256"/>
      <c r="O298" s="256"/>
      <c r="P298" s="256"/>
      <c r="Q298" s="256"/>
      <c r="R298" s="256"/>
      <c r="S298" s="256"/>
      <c r="T298" s="257"/>
      <c r="AT298" s="258" t="s">
        <v>155</v>
      </c>
      <c r="AU298" s="258" t="s">
        <v>83</v>
      </c>
      <c r="AV298" s="12" t="s">
        <v>83</v>
      </c>
      <c r="AW298" s="12" t="s">
        <v>38</v>
      </c>
      <c r="AX298" s="12" t="s">
        <v>81</v>
      </c>
      <c r="AY298" s="258" t="s">
        <v>144</v>
      </c>
    </row>
    <row r="299" s="1" customFormat="1" ht="16.5" customHeight="1">
      <c r="B299" s="46"/>
      <c r="C299" s="283" t="s">
        <v>393</v>
      </c>
      <c r="D299" s="283" t="s">
        <v>379</v>
      </c>
      <c r="E299" s="284" t="s">
        <v>394</v>
      </c>
      <c r="F299" s="285" t="s">
        <v>395</v>
      </c>
      <c r="G299" s="286" t="s">
        <v>151</v>
      </c>
      <c r="H299" s="287">
        <v>2</v>
      </c>
      <c r="I299" s="288"/>
      <c r="J299" s="289">
        <f>ROUND(I299*H299,2)</f>
        <v>0</v>
      </c>
      <c r="K299" s="285" t="s">
        <v>152</v>
      </c>
      <c r="L299" s="290"/>
      <c r="M299" s="291" t="s">
        <v>21</v>
      </c>
      <c r="N299" s="292" t="s">
        <v>45</v>
      </c>
      <c r="O299" s="47"/>
      <c r="P299" s="244">
        <f>O299*H299</f>
        <v>0</v>
      </c>
      <c r="Q299" s="244">
        <v>0.01272</v>
      </c>
      <c r="R299" s="244">
        <f>Q299*H299</f>
        <v>0.025440000000000001</v>
      </c>
      <c r="S299" s="244">
        <v>0</v>
      </c>
      <c r="T299" s="245">
        <f>S299*H299</f>
        <v>0</v>
      </c>
      <c r="AR299" s="24" t="s">
        <v>382</v>
      </c>
      <c r="AT299" s="24" t="s">
        <v>379</v>
      </c>
      <c r="AU299" s="24" t="s">
        <v>83</v>
      </c>
      <c r="AY299" s="24" t="s">
        <v>144</v>
      </c>
      <c r="BE299" s="246">
        <f>IF(N299="základní",J299,0)</f>
        <v>0</v>
      </c>
      <c r="BF299" s="246">
        <f>IF(N299="snížená",J299,0)</f>
        <v>0</v>
      </c>
      <c r="BG299" s="246">
        <f>IF(N299="zákl. přenesená",J299,0)</f>
        <v>0</v>
      </c>
      <c r="BH299" s="246">
        <f>IF(N299="sníž. přenesená",J299,0)</f>
        <v>0</v>
      </c>
      <c r="BI299" s="246">
        <f>IF(N299="nulová",J299,0)</f>
        <v>0</v>
      </c>
      <c r="BJ299" s="24" t="s">
        <v>81</v>
      </c>
      <c r="BK299" s="246">
        <f>ROUND(I299*H299,2)</f>
        <v>0</v>
      </c>
      <c r="BL299" s="24" t="s">
        <v>153</v>
      </c>
      <c r="BM299" s="24" t="s">
        <v>396</v>
      </c>
    </row>
    <row r="300" s="12" customFormat="1">
      <c r="B300" s="247"/>
      <c r="C300" s="248"/>
      <c r="D300" s="249" t="s">
        <v>155</v>
      </c>
      <c r="E300" s="250" t="s">
        <v>21</v>
      </c>
      <c r="F300" s="251" t="s">
        <v>376</v>
      </c>
      <c r="G300" s="248"/>
      <c r="H300" s="252">
        <v>1</v>
      </c>
      <c r="I300" s="253"/>
      <c r="J300" s="248"/>
      <c r="K300" s="248"/>
      <c r="L300" s="254"/>
      <c r="M300" s="255"/>
      <c r="N300" s="256"/>
      <c r="O300" s="256"/>
      <c r="P300" s="256"/>
      <c r="Q300" s="256"/>
      <c r="R300" s="256"/>
      <c r="S300" s="256"/>
      <c r="T300" s="257"/>
      <c r="AT300" s="258" t="s">
        <v>155</v>
      </c>
      <c r="AU300" s="258" t="s">
        <v>83</v>
      </c>
      <c r="AV300" s="12" t="s">
        <v>83</v>
      </c>
      <c r="AW300" s="12" t="s">
        <v>38</v>
      </c>
      <c r="AX300" s="12" t="s">
        <v>74</v>
      </c>
      <c r="AY300" s="258" t="s">
        <v>144</v>
      </c>
    </row>
    <row r="301" s="12" customFormat="1">
      <c r="B301" s="247"/>
      <c r="C301" s="248"/>
      <c r="D301" s="249" t="s">
        <v>155</v>
      </c>
      <c r="E301" s="250" t="s">
        <v>21</v>
      </c>
      <c r="F301" s="251" t="s">
        <v>377</v>
      </c>
      <c r="G301" s="248"/>
      <c r="H301" s="252">
        <v>1</v>
      </c>
      <c r="I301" s="253"/>
      <c r="J301" s="248"/>
      <c r="K301" s="248"/>
      <c r="L301" s="254"/>
      <c r="M301" s="255"/>
      <c r="N301" s="256"/>
      <c r="O301" s="256"/>
      <c r="P301" s="256"/>
      <c r="Q301" s="256"/>
      <c r="R301" s="256"/>
      <c r="S301" s="256"/>
      <c r="T301" s="257"/>
      <c r="AT301" s="258" t="s">
        <v>155</v>
      </c>
      <c r="AU301" s="258" t="s">
        <v>83</v>
      </c>
      <c r="AV301" s="12" t="s">
        <v>83</v>
      </c>
      <c r="AW301" s="12" t="s">
        <v>38</v>
      </c>
      <c r="AX301" s="12" t="s">
        <v>74</v>
      </c>
      <c r="AY301" s="258" t="s">
        <v>144</v>
      </c>
    </row>
    <row r="302" s="13" customFormat="1">
      <c r="B302" s="261"/>
      <c r="C302" s="262"/>
      <c r="D302" s="249" t="s">
        <v>155</v>
      </c>
      <c r="E302" s="263" t="s">
        <v>21</v>
      </c>
      <c r="F302" s="264" t="s">
        <v>181</v>
      </c>
      <c r="G302" s="262"/>
      <c r="H302" s="265">
        <v>2</v>
      </c>
      <c r="I302" s="266"/>
      <c r="J302" s="262"/>
      <c r="K302" s="262"/>
      <c r="L302" s="267"/>
      <c r="M302" s="268"/>
      <c r="N302" s="269"/>
      <c r="O302" s="269"/>
      <c r="P302" s="269"/>
      <c r="Q302" s="269"/>
      <c r="R302" s="269"/>
      <c r="S302" s="269"/>
      <c r="T302" s="270"/>
      <c r="AT302" s="271" t="s">
        <v>155</v>
      </c>
      <c r="AU302" s="271" t="s">
        <v>83</v>
      </c>
      <c r="AV302" s="13" t="s">
        <v>153</v>
      </c>
      <c r="AW302" s="13" t="s">
        <v>38</v>
      </c>
      <c r="AX302" s="13" t="s">
        <v>81</v>
      </c>
      <c r="AY302" s="271" t="s">
        <v>144</v>
      </c>
    </row>
    <row r="303" s="1" customFormat="1" ht="38.25" customHeight="1">
      <c r="B303" s="46"/>
      <c r="C303" s="235" t="s">
        <v>397</v>
      </c>
      <c r="D303" s="235" t="s">
        <v>148</v>
      </c>
      <c r="E303" s="236" t="s">
        <v>398</v>
      </c>
      <c r="F303" s="237" t="s">
        <v>399</v>
      </c>
      <c r="G303" s="238" t="s">
        <v>151</v>
      </c>
      <c r="H303" s="239">
        <v>1</v>
      </c>
      <c r="I303" s="240"/>
      <c r="J303" s="241">
        <f>ROUND(I303*H303,2)</f>
        <v>0</v>
      </c>
      <c r="K303" s="237" t="s">
        <v>152</v>
      </c>
      <c r="L303" s="72"/>
      <c r="M303" s="242" t="s">
        <v>21</v>
      </c>
      <c r="N303" s="243" t="s">
        <v>45</v>
      </c>
      <c r="O303" s="47"/>
      <c r="P303" s="244">
        <f>O303*H303</f>
        <v>0</v>
      </c>
      <c r="Q303" s="244">
        <v>0.033730000000000003</v>
      </c>
      <c r="R303" s="244">
        <f>Q303*H303</f>
        <v>0.033730000000000003</v>
      </c>
      <c r="S303" s="244">
        <v>0</v>
      </c>
      <c r="T303" s="245">
        <f>S303*H303</f>
        <v>0</v>
      </c>
      <c r="AR303" s="24" t="s">
        <v>153</v>
      </c>
      <c r="AT303" s="24" t="s">
        <v>148</v>
      </c>
      <c r="AU303" s="24" t="s">
        <v>83</v>
      </c>
      <c r="AY303" s="24" t="s">
        <v>144</v>
      </c>
      <c r="BE303" s="246">
        <f>IF(N303="základní",J303,0)</f>
        <v>0</v>
      </c>
      <c r="BF303" s="246">
        <f>IF(N303="snížená",J303,0)</f>
        <v>0</v>
      </c>
      <c r="BG303" s="246">
        <f>IF(N303="zákl. přenesená",J303,0)</f>
        <v>0</v>
      </c>
      <c r="BH303" s="246">
        <f>IF(N303="sníž. přenesená",J303,0)</f>
        <v>0</v>
      </c>
      <c r="BI303" s="246">
        <f>IF(N303="nulová",J303,0)</f>
        <v>0</v>
      </c>
      <c r="BJ303" s="24" t="s">
        <v>81</v>
      </c>
      <c r="BK303" s="246">
        <f>ROUND(I303*H303,2)</f>
        <v>0</v>
      </c>
      <c r="BL303" s="24" t="s">
        <v>153</v>
      </c>
      <c r="BM303" s="24" t="s">
        <v>400</v>
      </c>
    </row>
    <row r="304" s="1" customFormat="1">
      <c r="B304" s="46"/>
      <c r="C304" s="74"/>
      <c r="D304" s="249" t="s">
        <v>166</v>
      </c>
      <c r="E304" s="74"/>
      <c r="F304" s="259" t="s">
        <v>371</v>
      </c>
      <c r="G304" s="74"/>
      <c r="H304" s="74"/>
      <c r="I304" s="203"/>
      <c r="J304" s="74"/>
      <c r="K304" s="74"/>
      <c r="L304" s="72"/>
      <c r="M304" s="260"/>
      <c r="N304" s="47"/>
      <c r="O304" s="47"/>
      <c r="P304" s="47"/>
      <c r="Q304" s="47"/>
      <c r="R304" s="47"/>
      <c r="S304" s="47"/>
      <c r="T304" s="95"/>
      <c r="AT304" s="24" t="s">
        <v>166</v>
      </c>
      <c r="AU304" s="24" t="s">
        <v>83</v>
      </c>
    </row>
    <row r="305" s="12" customFormat="1">
      <c r="B305" s="247"/>
      <c r="C305" s="248"/>
      <c r="D305" s="249" t="s">
        <v>155</v>
      </c>
      <c r="E305" s="250" t="s">
        <v>21</v>
      </c>
      <c r="F305" s="251" t="s">
        <v>401</v>
      </c>
      <c r="G305" s="248"/>
      <c r="H305" s="252">
        <v>1</v>
      </c>
      <c r="I305" s="253"/>
      <c r="J305" s="248"/>
      <c r="K305" s="248"/>
      <c r="L305" s="254"/>
      <c r="M305" s="255"/>
      <c r="N305" s="256"/>
      <c r="O305" s="256"/>
      <c r="P305" s="256"/>
      <c r="Q305" s="256"/>
      <c r="R305" s="256"/>
      <c r="S305" s="256"/>
      <c r="T305" s="257"/>
      <c r="AT305" s="258" t="s">
        <v>155</v>
      </c>
      <c r="AU305" s="258" t="s">
        <v>83</v>
      </c>
      <c r="AV305" s="12" t="s">
        <v>83</v>
      </c>
      <c r="AW305" s="12" t="s">
        <v>38</v>
      </c>
      <c r="AX305" s="12" t="s">
        <v>81</v>
      </c>
      <c r="AY305" s="258" t="s">
        <v>144</v>
      </c>
    </row>
    <row r="306" s="1" customFormat="1" ht="16.5" customHeight="1">
      <c r="B306" s="46"/>
      <c r="C306" s="283" t="s">
        <v>402</v>
      </c>
      <c r="D306" s="283" t="s">
        <v>379</v>
      </c>
      <c r="E306" s="284" t="s">
        <v>403</v>
      </c>
      <c r="F306" s="285" t="s">
        <v>404</v>
      </c>
      <c r="G306" s="286" t="s">
        <v>151</v>
      </c>
      <c r="H306" s="287">
        <v>1</v>
      </c>
      <c r="I306" s="288"/>
      <c r="J306" s="289">
        <f>ROUND(I306*H306,2)</f>
        <v>0</v>
      </c>
      <c r="K306" s="285" t="s">
        <v>152</v>
      </c>
      <c r="L306" s="290"/>
      <c r="M306" s="291" t="s">
        <v>21</v>
      </c>
      <c r="N306" s="292" t="s">
        <v>45</v>
      </c>
      <c r="O306" s="47"/>
      <c r="P306" s="244">
        <f>O306*H306</f>
        <v>0</v>
      </c>
      <c r="Q306" s="244">
        <v>0.01524</v>
      </c>
      <c r="R306" s="244">
        <f>Q306*H306</f>
        <v>0.01524</v>
      </c>
      <c r="S306" s="244">
        <v>0</v>
      </c>
      <c r="T306" s="245">
        <f>S306*H306</f>
        <v>0</v>
      </c>
      <c r="AR306" s="24" t="s">
        <v>382</v>
      </c>
      <c r="AT306" s="24" t="s">
        <v>379</v>
      </c>
      <c r="AU306" s="24" t="s">
        <v>83</v>
      </c>
      <c r="AY306" s="24" t="s">
        <v>144</v>
      </c>
      <c r="BE306" s="246">
        <f>IF(N306="základní",J306,0)</f>
        <v>0</v>
      </c>
      <c r="BF306" s="246">
        <f>IF(N306="snížená",J306,0)</f>
        <v>0</v>
      </c>
      <c r="BG306" s="246">
        <f>IF(N306="zákl. přenesená",J306,0)</f>
        <v>0</v>
      </c>
      <c r="BH306" s="246">
        <f>IF(N306="sníž. přenesená",J306,0)</f>
        <v>0</v>
      </c>
      <c r="BI306" s="246">
        <f>IF(N306="nulová",J306,0)</f>
        <v>0</v>
      </c>
      <c r="BJ306" s="24" t="s">
        <v>81</v>
      </c>
      <c r="BK306" s="246">
        <f>ROUND(I306*H306,2)</f>
        <v>0</v>
      </c>
      <c r="BL306" s="24" t="s">
        <v>153</v>
      </c>
      <c r="BM306" s="24" t="s">
        <v>405</v>
      </c>
    </row>
    <row r="307" s="12" customFormat="1">
      <c r="B307" s="247"/>
      <c r="C307" s="248"/>
      <c r="D307" s="249" t="s">
        <v>155</v>
      </c>
      <c r="E307" s="250" t="s">
        <v>21</v>
      </c>
      <c r="F307" s="251" t="s">
        <v>401</v>
      </c>
      <c r="G307" s="248"/>
      <c r="H307" s="252">
        <v>1</v>
      </c>
      <c r="I307" s="253"/>
      <c r="J307" s="248"/>
      <c r="K307" s="248"/>
      <c r="L307" s="254"/>
      <c r="M307" s="255"/>
      <c r="N307" s="256"/>
      <c r="O307" s="256"/>
      <c r="P307" s="256"/>
      <c r="Q307" s="256"/>
      <c r="R307" s="256"/>
      <c r="S307" s="256"/>
      <c r="T307" s="257"/>
      <c r="AT307" s="258" t="s">
        <v>155</v>
      </c>
      <c r="AU307" s="258" t="s">
        <v>83</v>
      </c>
      <c r="AV307" s="12" t="s">
        <v>83</v>
      </c>
      <c r="AW307" s="12" t="s">
        <v>38</v>
      </c>
      <c r="AX307" s="12" t="s">
        <v>81</v>
      </c>
      <c r="AY307" s="258" t="s">
        <v>144</v>
      </c>
    </row>
    <row r="308" s="11" customFormat="1" ht="29.88" customHeight="1">
      <c r="B308" s="219"/>
      <c r="C308" s="220"/>
      <c r="D308" s="221" t="s">
        <v>73</v>
      </c>
      <c r="E308" s="233" t="s">
        <v>406</v>
      </c>
      <c r="F308" s="233" t="s">
        <v>407</v>
      </c>
      <c r="G308" s="220"/>
      <c r="H308" s="220"/>
      <c r="I308" s="223"/>
      <c r="J308" s="234">
        <f>BK308</f>
        <v>0</v>
      </c>
      <c r="K308" s="220"/>
      <c r="L308" s="225"/>
      <c r="M308" s="226"/>
      <c r="N308" s="227"/>
      <c r="O308" s="227"/>
      <c r="P308" s="228">
        <f>SUM(P309:P397)</f>
        <v>0</v>
      </c>
      <c r="Q308" s="227"/>
      <c r="R308" s="228">
        <f>SUM(R309:R397)</f>
        <v>0.13987052</v>
      </c>
      <c r="S308" s="227"/>
      <c r="T308" s="229">
        <f>SUM(T309:T397)</f>
        <v>60.044474999999998</v>
      </c>
      <c r="AR308" s="230" t="s">
        <v>81</v>
      </c>
      <c r="AT308" s="231" t="s">
        <v>73</v>
      </c>
      <c r="AU308" s="231" t="s">
        <v>81</v>
      </c>
      <c r="AY308" s="230" t="s">
        <v>144</v>
      </c>
      <c r="BK308" s="232">
        <f>SUM(BK309:BK397)</f>
        <v>0</v>
      </c>
    </row>
    <row r="309" s="1" customFormat="1" ht="25.5" customHeight="1">
      <c r="B309" s="46"/>
      <c r="C309" s="235" t="s">
        <v>408</v>
      </c>
      <c r="D309" s="235" t="s">
        <v>148</v>
      </c>
      <c r="E309" s="236" t="s">
        <v>409</v>
      </c>
      <c r="F309" s="237" t="s">
        <v>410</v>
      </c>
      <c r="G309" s="238" t="s">
        <v>172</v>
      </c>
      <c r="H309" s="239">
        <v>2968.0129999999999</v>
      </c>
      <c r="I309" s="240"/>
      <c r="J309" s="241">
        <f>ROUND(I309*H309,2)</f>
        <v>0</v>
      </c>
      <c r="K309" s="237" t="s">
        <v>152</v>
      </c>
      <c r="L309" s="72"/>
      <c r="M309" s="242" t="s">
        <v>21</v>
      </c>
      <c r="N309" s="243" t="s">
        <v>45</v>
      </c>
      <c r="O309" s="47"/>
      <c r="P309" s="244">
        <f>O309*H309</f>
        <v>0</v>
      </c>
      <c r="Q309" s="244">
        <v>4.0000000000000003E-05</v>
      </c>
      <c r="R309" s="244">
        <f>Q309*H309</f>
        <v>0.11872052000000001</v>
      </c>
      <c r="S309" s="244">
        <v>0</v>
      </c>
      <c r="T309" s="245">
        <f>S309*H309</f>
        <v>0</v>
      </c>
      <c r="AR309" s="24" t="s">
        <v>153</v>
      </c>
      <c r="AT309" s="24" t="s">
        <v>148</v>
      </c>
      <c r="AU309" s="24" t="s">
        <v>83</v>
      </c>
      <c r="AY309" s="24" t="s">
        <v>144</v>
      </c>
      <c r="BE309" s="246">
        <f>IF(N309="základní",J309,0)</f>
        <v>0</v>
      </c>
      <c r="BF309" s="246">
        <f>IF(N309="snížená",J309,0)</f>
        <v>0</v>
      </c>
      <c r="BG309" s="246">
        <f>IF(N309="zákl. přenesená",J309,0)</f>
        <v>0</v>
      </c>
      <c r="BH309" s="246">
        <f>IF(N309="sníž. přenesená",J309,0)</f>
        <v>0</v>
      </c>
      <c r="BI309" s="246">
        <f>IF(N309="nulová",J309,0)</f>
        <v>0</v>
      </c>
      <c r="BJ309" s="24" t="s">
        <v>81</v>
      </c>
      <c r="BK309" s="246">
        <f>ROUND(I309*H309,2)</f>
        <v>0</v>
      </c>
      <c r="BL309" s="24" t="s">
        <v>153</v>
      </c>
      <c r="BM309" s="24" t="s">
        <v>411</v>
      </c>
    </row>
    <row r="310" s="1" customFormat="1">
      <c r="B310" s="46"/>
      <c r="C310" s="74"/>
      <c r="D310" s="249" t="s">
        <v>166</v>
      </c>
      <c r="E310" s="74"/>
      <c r="F310" s="259" t="s">
        <v>412</v>
      </c>
      <c r="G310" s="74"/>
      <c r="H310" s="74"/>
      <c r="I310" s="203"/>
      <c r="J310" s="74"/>
      <c r="K310" s="74"/>
      <c r="L310" s="72"/>
      <c r="M310" s="260"/>
      <c r="N310" s="47"/>
      <c r="O310" s="47"/>
      <c r="P310" s="47"/>
      <c r="Q310" s="47"/>
      <c r="R310" s="47"/>
      <c r="S310" s="47"/>
      <c r="T310" s="95"/>
      <c r="AT310" s="24" t="s">
        <v>166</v>
      </c>
      <c r="AU310" s="24" t="s">
        <v>83</v>
      </c>
    </row>
    <row r="311" s="12" customFormat="1">
      <c r="B311" s="247"/>
      <c r="C311" s="248"/>
      <c r="D311" s="249" t="s">
        <v>155</v>
      </c>
      <c r="E311" s="250" t="s">
        <v>21</v>
      </c>
      <c r="F311" s="251" t="s">
        <v>413</v>
      </c>
      <c r="G311" s="248"/>
      <c r="H311" s="252">
        <v>401.71499999999998</v>
      </c>
      <c r="I311" s="253"/>
      <c r="J311" s="248"/>
      <c r="K311" s="248"/>
      <c r="L311" s="254"/>
      <c r="M311" s="255"/>
      <c r="N311" s="256"/>
      <c r="O311" s="256"/>
      <c r="P311" s="256"/>
      <c r="Q311" s="256"/>
      <c r="R311" s="256"/>
      <c r="S311" s="256"/>
      <c r="T311" s="257"/>
      <c r="AT311" s="258" t="s">
        <v>155</v>
      </c>
      <c r="AU311" s="258" t="s">
        <v>83</v>
      </c>
      <c r="AV311" s="12" t="s">
        <v>83</v>
      </c>
      <c r="AW311" s="12" t="s">
        <v>38</v>
      </c>
      <c r="AX311" s="12" t="s">
        <v>74</v>
      </c>
      <c r="AY311" s="258" t="s">
        <v>144</v>
      </c>
    </row>
    <row r="312" s="12" customFormat="1">
      <c r="B312" s="247"/>
      <c r="C312" s="248"/>
      <c r="D312" s="249" t="s">
        <v>155</v>
      </c>
      <c r="E312" s="250" t="s">
        <v>21</v>
      </c>
      <c r="F312" s="251" t="s">
        <v>414</v>
      </c>
      <c r="G312" s="248"/>
      <c r="H312" s="252">
        <v>2191.808</v>
      </c>
      <c r="I312" s="253"/>
      <c r="J312" s="248"/>
      <c r="K312" s="248"/>
      <c r="L312" s="254"/>
      <c r="M312" s="255"/>
      <c r="N312" s="256"/>
      <c r="O312" s="256"/>
      <c r="P312" s="256"/>
      <c r="Q312" s="256"/>
      <c r="R312" s="256"/>
      <c r="S312" s="256"/>
      <c r="T312" s="257"/>
      <c r="AT312" s="258" t="s">
        <v>155</v>
      </c>
      <c r="AU312" s="258" t="s">
        <v>83</v>
      </c>
      <c r="AV312" s="12" t="s">
        <v>83</v>
      </c>
      <c r="AW312" s="12" t="s">
        <v>38</v>
      </c>
      <c r="AX312" s="12" t="s">
        <v>74</v>
      </c>
      <c r="AY312" s="258" t="s">
        <v>144</v>
      </c>
    </row>
    <row r="313" s="12" customFormat="1">
      <c r="B313" s="247"/>
      <c r="C313" s="248"/>
      <c r="D313" s="249" t="s">
        <v>155</v>
      </c>
      <c r="E313" s="250" t="s">
        <v>21</v>
      </c>
      <c r="F313" s="251" t="s">
        <v>415</v>
      </c>
      <c r="G313" s="248"/>
      <c r="H313" s="252">
        <v>374.49000000000001</v>
      </c>
      <c r="I313" s="253"/>
      <c r="J313" s="248"/>
      <c r="K313" s="248"/>
      <c r="L313" s="254"/>
      <c r="M313" s="255"/>
      <c r="N313" s="256"/>
      <c r="O313" s="256"/>
      <c r="P313" s="256"/>
      <c r="Q313" s="256"/>
      <c r="R313" s="256"/>
      <c r="S313" s="256"/>
      <c r="T313" s="257"/>
      <c r="AT313" s="258" t="s">
        <v>155</v>
      </c>
      <c r="AU313" s="258" t="s">
        <v>83</v>
      </c>
      <c r="AV313" s="12" t="s">
        <v>83</v>
      </c>
      <c r="AW313" s="12" t="s">
        <v>38</v>
      </c>
      <c r="AX313" s="12" t="s">
        <v>74</v>
      </c>
      <c r="AY313" s="258" t="s">
        <v>144</v>
      </c>
    </row>
    <row r="314" s="14" customFormat="1">
      <c r="B314" s="272"/>
      <c r="C314" s="273"/>
      <c r="D314" s="249" t="s">
        <v>155</v>
      </c>
      <c r="E314" s="274" t="s">
        <v>21</v>
      </c>
      <c r="F314" s="275" t="s">
        <v>198</v>
      </c>
      <c r="G314" s="273"/>
      <c r="H314" s="276">
        <v>2968.0129999999999</v>
      </c>
      <c r="I314" s="277"/>
      <c r="J314" s="273"/>
      <c r="K314" s="273"/>
      <c r="L314" s="278"/>
      <c r="M314" s="279"/>
      <c r="N314" s="280"/>
      <c r="O314" s="280"/>
      <c r="P314" s="280"/>
      <c r="Q314" s="280"/>
      <c r="R314" s="280"/>
      <c r="S314" s="280"/>
      <c r="T314" s="281"/>
      <c r="AT314" s="282" t="s">
        <v>155</v>
      </c>
      <c r="AU314" s="282" t="s">
        <v>83</v>
      </c>
      <c r="AV314" s="14" t="s">
        <v>145</v>
      </c>
      <c r="AW314" s="14" t="s">
        <v>38</v>
      </c>
      <c r="AX314" s="14" t="s">
        <v>81</v>
      </c>
      <c r="AY314" s="282" t="s">
        <v>144</v>
      </c>
    </row>
    <row r="315" s="1" customFormat="1" ht="25.5" customHeight="1">
      <c r="B315" s="46"/>
      <c r="C315" s="235" t="s">
        <v>416</v>
      </c>
      <c r="D315" s="235" t="s">
        <v>148</v>
      </c>
      <c r="E315" s="236" t="s">
        <v>417</v>
      </c>
      <c r="F315" s="237" t="s">
        <v>418</v>
      </c>
      <c r="G315" s="238" t="s">
        <v>357</v>
      </c>
      <c r="H315" s="239">
        <v>9.5950000000000006</v>
      </c>
      <c r="I315" s="240"/>
      <c r="J315" s="241">
        <f>ROUND(I315*H315,2)</f>
        <v>0</v>
      </c>
      <c r="K315" s="237" t="s">
        <v>152</v>
      </c>
      <c r="L315" s="72"/>
      <c r="M315" s="242" t="s">
        <v>21</v>
      </c>
      <c r="N315" s="243" t="s">
        <v>45</v>
      </c>
      <c r="O315" s="47"/>
      <c r="P315" s="244">
        <f>O315*H315</f>
        <v>0</v>
      </c>
      <c r="Q315" s="244">
        <v>0</v>
      </c>
      <c r="R315" s="244">
        <f>Q315*H315</f>
        <v>0</v>
      </c>
      <c r="S315" s="244">
        <v>2.2000000000000002</v>
      </c>
      <c r="T315" s="245">
        <f>S315*H315</f>
        <v>21.109000000000002</v>
      </c>
      <c r="AR315" s="24" t="s">
        <v>153</v>
      </c>
      <c r="AT315" s="24" t="s">
        <v>148</v>
      </c>
      <c r="AU315" s="24" t="s">
        <v>83</v>
      </c>
      <c r="AY315" s="24" t="s">
        <v>144</v>
      </c>
      <c r="BE315" s="246">
        <f>IF(N315="základní",J315,0)</f>
        <v>0</v>
      </c>
      <c r="BF315" s="246">
        <f>IF(N315="snížená",J315,0)</f>
        <v>0</v>
      </c>
      <c r="BG315" s="246">
        <f>IF(N315="zákl. přenesená",J315,0)</f>
        <v>0</v>
      </c>
      <c r="BH315" s="246">
        <f>IF(N315="sníž. přenesená",J315,0)</f>
        <v>0</v>
      </c>
      <c r="BI315" s="246">
        <f>IF(N315="nulová",J315,0)</f>
        <v>0</v>
      </c>
      <c r="BJ315" s="24" t="s">
        <v>81</v>
      </c>
      <c r="BK315" s="246">
        <f>ROUND(I315*H315,2)</f>
        <v>0</v>
      </c>
      <c r="BL315" s="24" t="s">
        <v>153</v>
      </c>
      <c r="BM315" s="24" t="s">
        <v>419</v>
      </c>
    </row>
    <row r="316" s="12" customFormat="1">
      <c r="B316" s="247"/>
      <c r="C316" s="248"/>
      <c r="D316" s="249" t="s">
        <v>155</v>
      </c>
      <c r="E316" s="250" t="s">
        <v>21</v>
      </c>
      <c r="F316" s="251" t="s">
        <v>420</v>
      </c>
      <c r="G316" s="248"/>
      <c r="H316" s="252">
        <v>1.6000000000000001</v>
      </c>
      <c r="I316" s="253"/>
      <c r="J316" s="248"/>
      <c r="K316" s="248"/>
      <c r="L316" s="254"/>
      <c r="M316" s="255"/>
      <c r="N316" s="256"/>
      <c r="O316" s="256"/>
      <c r="P316" s="256"/>
      <c r="Q316" s="256"/>
      <c r="R316" s="256"/>
      <c r="S316" s="256"/>
      <c r="T316" s="257"/>
      <c r="AT316" s="258" t="s">
        <v>155</v>
      </c>
      <c r="AU316" s="258" t="s">
        <v>83</v>
      </c>
      <c r="AV316" s="12" t="s">
        <v>83</v>
      </c>
      <c r="AW316" s="12" t="s">
        <v>38</v>
      </c>
      <c r="AX316" s="12" t="s">
        <v>74</v>
      </c>
      <c r="AY316" s="258" t="s">
        <v>144</v>
      </c>
    </row>
    <row r="317" s="12" customFormat="1">
      <c r="B317" s="247"/>
      <c r="C317" s="248"/>
      <c r="D317" s="249" t="s">
        <v>155</v>
      </c>
      <c r="E317" s="250" t="s">
        <v>21</v>
      </c>
      <c r="F317" s="251" t="s">
        <v>421</v>
      </c>
      <c r="G317" s="248"/>
      <c r="H317" s="252">
        <v>7.9950000000000001</v>
      </c>
      <c r="I317" s="253"/>
      <c r="J317" s="248"/>
      <c r="K317" s="248"/>
      <c r="L317" s="254"/>
      <c r="M317" s="255"/>
      <c r="N317" s="256"/>
      <c r="O317" s="256"/>
      <c r="P317" s="256"/>
      <c r="Q317" s="256"/>
      <c r="R317" s="256"/>
      <c r="S317" s="256"/>
      <c r="T317" s="257"/>
      <c r="AT317" s="258" t="s">
        <v>155</v>
      </c>
      <c r="AU317" s="258" t="s">
        <v>83</v>
      </c>
      <c r="AV317" s="12" t="s">
        <v>83</v>
      </c>
      <c r="AW317" s="12" t="s">
        <v>38</v>
      </c>
      <c r="AX317" s="12" t="s">
        <v>74</v>
      </c>
      <c r="AY317" s="258" t="s">
        <v>144</v>
      </c>
    </row>
    <row r="318" s="13" customFormat="1">
      <c r="B318" s="261"/>
      <c r="C318" s="262"/>
      <c r="D318" s="249" t="s">
        <v>155</v>
      </c>
      <c r="E318" s="263" t="s">
        <v>21</v>
      </c>
      <c r="F318" s="264" t="s">
        <v>181</v>
      </c>
      <c r="G318" s="262"/>
      <c r="H318" s="265">
        <v>9.5950000000000006</v>
      </c>
      <c r="I318" s="266"/>
      <c r="J318" s="262"/>
      <c r="K318" s="262"/>
      <c r="L318" s="267"/>
      <c r="M318" s="268"/>
      <c r="N318" s="269"/>
      <c r="O318" s="269"/>
      <c r="P318" s="269"/>
      <c r="Q318" s="269"/>
      <c r="R318" s="269"/>
      <c r="S318" s="269"/>
      <c r="T318" s="270"/>
      <c r="AT318" s="271" t="s">
        <v>155</v>
      </c>
      <c r="AU318" s="271" t="s">
        <v>83</v>
      </c>
      <c r="AV318" s="13" t="s">
        <v>153</v>
      </c>
      <c r="AW318" s="13" t="s">
        <v>38</v>
      </c>
      <c r="AX318" s="13" t="s">
        <v>81</v>
      </c>
      <c r="AY318" s="271" t="s">
        <v>144</v>
      </c>
    </row>
    <row r="319" s="1" customFormat="1" ht="25.5" customHeight="1">
      <c r="B319" s="46"/>
      <c r="C319" s="235" t="s">
        <v>422</v>
      </c>
      <c r="D319" s="235" t="s">
        <v>148</v>
      </c>
      <c r="E319" s="236" t="s">
        <v>423</v>
      </c>
      <c r="F319" s="237" t="s">
        <v>424</v>
      </c>
      <c r="G319" s="238" t="s">
        <v>172</v>
      </c>
      <c r="H319" s="239">
        <v>1</v>
      </c>
      <c r="I319" s="240"/>
      <c r="J319" s="241">
        <f>ROUND(I319*H319,2)</f>
        <v>0</v>
      </c>
      <c r="K319" s="237" t="s">
        <v>152</v>
      </c>
      <c r="L319" s="72"/>
      <c r="M319" s="242" t="s">
        <v>21</v>
      </c>
      <c r="N319" s="243" t="s">
        <v>45</v>
      </c>
      <c r="O319" s="47"/>
      <c r="P319" s="244">
        <f>O319*H319</f>
        <v>0</v>
      </c>
      <c r="Q319" s="244">
        <v>0</v>
      </c>
      <c r="R319" s="244">
        <f>Q319*H319</f>
        <v>0</v>
      </c>
      <c r="S319" s="244">
        <v>0.075999999999999998</v>
      </c>
      <c r="T319" s="245">
        <f>S319*H319</f>
        <v>0.075999999999999998</v>
      </c>
      <c r="AR319" s="24" t="s">
        <v>153</v>
      </c>
      <c r="AT319" s="24" t="s">
        <v>148</v>
      </c>
      <c r="AU319" s="24" t="s">
        <v>83</v>
      </c>
      <c r="AY319" s="24" t="s">
        <v>144</v>
      </c>
      <c r="BE319" s="246">
        <f>IF(N319="základní",J319,0)</f>
        <v>0</v>
      </c>
      <c r="BF319" s="246">
        <f>IF(N319="snížená",J319,0)</f>
        <v>0</v>
      </c>
      <c r="BG319" s="246">
        <f>IF(N319="zákl. přenesená",J319,0)</f>
        <v>0</v>
      </c>
      <c r="BH319" s="246">
        <f>IF(N319="sníž. přenesená",J319,0)</f>
        <v>0</v>
      </c>
      <c r="BI319" s="246">
        <f>IF(N319="nulová",J319,0)</f>
        <v>0</v>
      </c>
      <c r="BJ319" s="24" t="s">
        <v>81</v>
      </c>
      <c r="BK319" s="246">
        <f>ROUND(I319*H319,2)</f>
        <v>0</v>
      </c>
      <c r="BL319" s="24" t="s">
        <v>153</v>
      </c>
      <c r="BM319" s="24" t="s">
        <v>425</v>
      </c>
    </row>
    <row r="320" s="12" customFormat="1">
      <c r="B320" s="247"/>
      <c r="C320" s="248"/>
      <c r="D320" s="249" t="s">
        <v>155</v>
      </c>
      <c r="E320" s="250" t="s">
        <v>21</v>
      </c>
      <c r="F320" s="251" t="s">
        <v>426</v>
      </c>
      <c r="G320" s="248"/>
      <c r="H320" s="252">
        <v>1</v>
      </c>
      <c r="I320" s="253"/>
      <c r="J320" s="248"/>
      <c r="K320" s="248"/>
      <c r="L320" s="254"/>
      <c r="M320" s="255"/>
      <c r="N320" s="256"/>
      <c r="O320" s="256"/>
      <c r="P320" s="256"/>
      <c r="Q320" s="256"/>
      <c r="R320" s="256"/>
      <c r="S320" s="256"/>
      <c r="T320" s="257"/>
      <c r="AT320" s="258" t="s">
        <v>155</v>
      </c>
      <c r="AU320" s="258" t="s">
        <v>83</v>
      </c>
      <c r="AV320" s="12" t="s">
        <v>83</v>
      </c>
      <c r="AW320" s="12" t="s">
        <v>38</v>
      </c>
      <c r="AX320" s="12" t="s">
        <v>81</v>
      </c>
      <c r="AY320" s="258" t="s">
        <v>144</v>
      </c>
    </row>
    <row r="321" s="1" customFormat="1" ht="38.25" customHeight="1">
      <c r="B321" s="46"/>
      <c r="C321" s="235" t="s">
        <v>427</v>
      </c>
      <c r="D321" s="235" t="s">
        <v>148</v>
      </c>
      <c r="E321" s="236" t="s">
        <v>428</v>
      </c>
      <c r="F321" s="237" t="s">
        <v>429</v>
      </c>
      <c r="G321" s="238" t="s">
        <v>151</v>
      </c>
      <c r="H321" s="239">
        <v>10</v>
      </c>
      <c r="I321" s="240"/>
      <c r="J321" s="241">
        <f>ROUND(I321*H321,2)</f>
        <v>0</v>
      </c>
      <c r="K321" s="237" t="s">
        <v>152</v>
      </c>
      <c r="L321" s="72"/>
      <c r="M321" s="242" t="s">
        <v>21</v>
      </c>
      <c r="N321" s="243" t="s">
        <v>45</v>
      </c>
      <c r="O321" s="47"/>
      <c r="P321" s="244">
        <f>O321*H321</f>
        <v>0</v>
      </c>
      <c r="Q321" s="244">
        <v>0</v>
      </c>
      <c r="R321" s="244">
        <f>Q321*H321</f>
        <v>0</v>
      </c>
      <c r="S321" s="244">
        <v>0.001</v>
      </c>
      <c r="T321" s="245">
        <f>S321*H321</f>
        <v>0.01</v>
      </c>
      <c r="AR321" s="24" t="s">
        <v>153</v>
      </c>
      <c r="AT321" s="24" t="s">
        <v>148</v>
      </c>
      <c r="AU321" s="24" t="s">
        <v>83</v>
      </c>
      <c r="AY321" s="24" t="s">
        <v>144</v>
      </c>
      <c r="BE321" s="246">
        <f>IF(N321="základní",J321,0)</f>
        <v>0</v>
      </c>
      <c r="BF321" s="246">
        <f>IF(N321="snížená",J321,0)</f>
        <v>0</v>
      </c>
      <c r="BG321" s="246">
        <f>IF(N321="zákl. přenesená",J321,0)</f>
        <v>0</v>
      </c>
      <c r="BH321" s="246">
        <f>IF(N321="sníž. přenesená",J321,0)</f>
        <v>0</v>
      </c>
      <c r="BI321" s="246">
        <f>IF(N321="nulová",J321,0)</f>
        <v>0</v>
      </c>
      <c r="BJ321" s="24" t="s">
        <v>81</v>
      </c>
      <c r="BK321" s="246">
        <f>ROUND(I321*H321,2)</f>
        <v>0</v>
      </c>
      <c r="BL321" s="24" t="s">
        <v>153</v>
      </c>
      <c r="BM321" s="24" t="s">
        <v>430</v>
      </c>
    </row>
    <row r="322" s="12" customFormat="1">
      <c r="B322" s="247"/>
      <c r="C322" s="248"/>
      <c r="D322" s="249" t="s">
        <v>155</v>
      </c>
      <c r="E322" s="250" t="s">
        <v>21</v>
      </c>
      <c r="F322" s="251" t="s">
        <v>431</v>
      </c>
      <c r="G322" s="248"/>
      <c r="H322" s="252">
        <v>2</v>
      </c>
      <c r="I322" s="253"/>
      <c r="J322" s="248"/>
      <c r="K322" s="248"/>
      <c r="L322" s="254"/>
      <c r="M322" s="255"/>
      <c r="N322" s="256"/>
      <c r="O322" s="256"/>
      <c r="P322" s="256"/>
      <c r="Q322" s="256"/>
      <c r="R322" s="256"/>
      <c r="S322" s="256"/>
      <c r="T322" s="257"/>
      <c r="AT322" s="258" t="s">
        <v>155</v>
      </c>
      <c r="AU322" s="258" t="s">
        <v>83</v>
      </c>
      <c r="AV322" s="12" t="s">
        <v>83</v>
      </c>
      <c r="AW322" s="12" t="s">
        <v>38</v>
      </c>
      <c r="AX322" s="12" t="s">
        <v>74</v>
      </c>
      <c r="AY322" s="258" t="s">
        <v>144</v>
      </c>
    </row>
    <row r="323" s="12" customFormat="1">
      <c r="B323" s="247"/>
      <c r="C323" s="248"/>
      <c r="D323" s="249" t="s">
        <v>155</v>
      </c>
      <c r="E323" s="250" t="s">
        <v>21</v>
      </c>
      <c r="F323" s="251" t="s">
        <v>432</v>
      </c>
      <c r="G323" s="248"/>
      <c r="H323" s="252">
        <v>2</v>
      </c>
      <c r="I323" s="253"/>
      <c r="J323" s="248"/>
      <c r="K323" s="248"/>
      <c r="L323" s="254"/>
      <c r="M323" s="255"/>
      <c r="N323" s="256"/>
      <c r="O323" s="256"/>
      <c r="P323" s="256"/>
      <c r="Q323" s="256"/>
      <c r="R323" s="256"/>
      <c r="S323" s="256"/>
      <c r="T323" s="257"/>
      <c r="AT323" s="258" t="s">
        <v>155</v>
      </c>
      <c r="AU323" s="258" t="s">
        <v>83</v>
      </c>
      <c r="AV323" s="12" t="s">
        <v>83</v>
      </c>
      <c r="AW323" s="12" t="s">
        <v>38</v>
      </c>
      <c r="AX323" s="12" t="s">
        <v>74</v>
      </c>
      <c r="AY323" s="258" t="s">
        <v>144</v>
      </c>
    </row>
    <row r="324" s="12" customFormat="1">
      <c r="B324" s="247"/>
      <c r="C324" s="248"/>
      <c r="D324" s="249" t="s">
        <v>155</v>
      </c>
      <c r="E324" s="250" t="s">
        <v>21</v>
      </c>
      <c r="F324" s="251" t="s">
        <v>433</v>
      </c>
      <c r="G324" s="248"/>
      <c r="H324" s="252">
        <v>2</v>
      </c>
      <c r="I324" s="253"/>
      <c r="J324" s="248"/>
      <c r="K324" s="248"/>
      <c r="L324" s="254"/>
      <c r="M324" s="255"/>
      <c r="N324" s="256"/>
      <c r="O324" s="256"/>
      <c r="P324" s="256"/>
      <c r="Q324" s="256"/>
      <c r="R324" s="256"/>
      <c r="S324" s="256"/>
      <c r="T324" s="257"/>
      <c r="AT324" s="258" t="s">
        <v>155</v>
      </c>
      <c r="AU324" s="258" t="s">
        <v>83</v>
      </c>
      <c r="AV324" s="12" t="s">
        <v>83</v>
      </c>
      <c r="AW324" s="12" t="s">
        <v>38</v>
      </c>
      <c r="AX324" s="12" t="s">
        <v>74</v>
      </c>
      <c r="AY324" s="258" t="s">
        <v>144</v>
      </c>
    </row>
    <row r="325" s="12" customFormat="1">
      <c r="B325" s="247"/>
      <c r="C325" s="248"/>
      <c r="D325" s="249" t="s">
        <v>155</v>
      </c>
      <c r="E325" s="250" t="s">
        <v>21</v>
      </c>
      <c r="F325" s="251" t="s">
        <v>434</v>
      </c>
      <c r="G325" s="248"/>
      <c r="H325" s="252">
        <v>4</v>
      </c>
      <c r="I325" s="253"/>
      <c r="J325" s="248"/>
      <c r="K325" s="248"/>
      <c r="L325" s="254"/>
      <c r="M325" s="255"/>
      <c r="N325" s="256"/>
      <c r="O325" s="256"/>
      <c r="P325" s="256"/>
      <c r="Q325" s="256"/>
      <c r="R325" s="256"/>
      <c r="S325" s="256"/>
      <c r="T325" s="257"/>
      <c r="AT325" s="258" t="s">
        <v>155</v>
      </c>
      <c r="AU325" s="258" t="s">
        <v>83</v>
      </c>
      <c r="AV325" s="12" t="s">
        <v>83</v>
      </c>
      <c r="AW325" s="12" t="s">
        <v>38</v>
      </c>
      <c r="AX325" s="12" t="s">
        <v>74</v>
      </c>
      <c r="AY325" s="258" t="s">
        <v>144</v>
      </c>
    </row>
    <row r="326" s="13" customFormat="1">
      <c r="B326" s="261"/>
      <c r="C326" s="262"/>
      <c r="D326" s="249" t="s">
        <v>155</v>
      </c>
      <c r="E326" s="263" t="s">
        <v>21</v>
      </c>
      <c r="F326" s="264" t="s">
        <v>181</v>
      </c>
      <c r="G326" s="262"/>
      <c r="H326" s="265">
        <v>10</v>
      </c>
      <c r="I326" s="266"/>
      <c r="J326" s="262"/>
      <c r="K326" s="262"/>
      <c r="L326" s="267"/>
      <c r="M326" s="268"/>
      <c r="N326" s="269"/>
      <c r="O326" s="269"/>
      <c r="P326" s="269"/>
      <c r="Q326" s="269"/>
      <c r="R326" s="269"/>
      <c r="S326" s="269"/>
      <c r="T326" s="270"/>
      <c r="AT326" s="271" t="s">
        <v>155</v>
      </c>
      <c r="AU326" s="271" t="s">
        <v>83</v>
      </c>
      <c r="AV326" s="13" t="s">
        <v>153</v>
      </c>
      <c r="AW326" s="13" t="s">
        <v>38</v>
      </c>
      <c r="AX326" s="13" t="s">
        <v>81</v>
      </c>
      <c r="AY326" s="271" t="s">
        <v>144</v>
      </c>
    </row>
    <row r="327" s="1" customFormat="1" ht="38.25" customHeight="1">
      <c r="B327" s="46"/>
      <c r="C327" s="235" t="s">
        <v>435</v>
      </c>
      <c r="D327" s="235" t="s">
        <v>148</v>
      </c>
      <c r="E327" s="236" t="s">
        <v>436</v>
      </c>
      <c r="F327" s="237" t="s">
        <v>437</v>
      </c>
      <c r="G327" s="238" t="s">
        <v>151</v>
      </c>
      <c r="H327" s="239">
        <v>3</v>
      </c>
      <c r="I327" s="240"/>
      <c r="J327" s="241">
        <f>ROUND(I327*H327,2)</f>
        <v>0</v>
      </c>
      <c r="K327" s="237" t="s">
        <v>152</v>
      </c>
      <c r="L327" s="72"/>
      <c r="M327" s="242" t="s">
        <v>21</v>
      </c>
      <c r="N327" s="243" t="s">
        <v>45</v>
      </c>
      <c r="O327" s="47"/>
      <c r="P327" s="244">
        <f>O327*H327</f>
        <v>0</v>
      </c>
      <c r="Q327" s="244">
        <v>0</v>
      </c>
      <c r="R327" s="244">
        <f>Q327*H327</f>
        <v>0</v>
      </c>
      <c r="S327" s="244">
        <v>0.002</v>
      </c>
      <c r="T327" s="245">
        <f>S327*H327</f>
        <v>0.0060000000000000001</v>
      </c>
      <c r="AR327" s="24" t="s">
        <v>153</v>
      </c>
      <c r="AT327" s="24" t="s">
        <v>148</v>
      </c>
      <c r="AU327" s="24" t="s">
        <v>83</v>
      </c>
      <c r="AY327" s="24" t="s">
        <v>144</v>
      </c>
      <c r="BE327" s="246">
        <f>IF(N327="základní",J327,0)</f>
        <v>0</v>
      </c>
      <c r="BF327" s="246">
        <f>IF(N327="snížená",J327,0)</f>
        <v>0</v>
      </c>
      <c r="BG327" s="246">
        <f>IF(N327="zákl. přenesená",J327,0)</f>
        <v>0</v>
      </c>
      <c r="BH327" s="246">
        <f>IF(N327="sníž. přenesená",J327,0)</f>
        <v>0</v>
      </c>
      <c r="BI327" s="246">
        <f>IF(N327="nulová",J327,0)</f>
        <v>0</v>
      </c>
      <c r="BJ327" s="24" t="s">
        <v>81</v>
      </c>
      <c r="BK327" s="246">
        <f>ROUND(I327*H327,2)</f>
        <v>0</v>
      </c>
      <c r="BL327" s="24" t="s">
        <v>153</v>
      </c>
      <c r="BM327" s="24" t="s">
        <v>438</v>
      </c>
    </row>
    <row r="328" s="12" customFormat="1">
      <c r="B328" s="247"/>
      <c r="C328" s="248"/>
      <c r="D328" s="249" t="s">
        <v>155</v>
      </c>
      <c r="E328" s="250" t="s">
        <v>21</v>
      </c>
      <c r="F328" s="251" t="s">
        <v>439</v>
      </c>
      <c r="G328" s="248"/>
      <c r="H328" s="252">
        <v>3</v>
      </c>
      <c r="I328" s="253"/>
      <c r="J328" s="248"/>
      <c r="K328" s="248"/>
      <c r="L328" s="254"/>
      <c r="M328" s="255"/>
      <c r="N328" s="256"/>
      <c r="O328" s="256"/>
      <c r="P328" s="256"/>
      <c r="Q328" s="256"/>
      <c r="R328" s="256"/>
      <c r="S328" s="256"/>
      <c r="T328" s="257"/>
      <c r="AT328" s="258" t="s">
        <v>155</v>
      </c>
      <c r="AU328" s="258" t="s">
        <v>83</v>
      </c>
      <c r="AV328" s="12" t="s">
        <v>83</v>
      </c>
      <c r="AW328" s="12" t="s">
        <v>38</v>
      </c>
      <c r="AX328" s="12" t="s">
        <v>81</v>
      </c>
      <c r="AY328" s="258" t="s">
        <v>144</v>
      </c>
    </row>
    <row r="329" s="1" customFormat="1" ht="38.25" customHeight="1">
      <c r="B329" s="46"/>
      <c r="C329" s="235" t="s">
        <v>440</v>
      </c>
      <c r="D329" s="235" t="s">
        <v>148</v>
      </c>
      <c r="E329" s="236" t="s">
        <v>441</v>
      </c>
      <c r="F329" s="237" t="s">
        <v>442</v>
      </c>
      <c r="G329" s="238" t="s">
        <v>151</v>
      </c>
      <c r="H329" s="239">
        <v>3</v>
      </c>
      <c r="I329" s="240"/>
      <c r="J329" s="241">
        <f>ROUND(I329*H329,2)</f>
        <v>0</v>
      </c>
      <c r="K329" s="237" t="s">
        <v>152</v>
      </c>
      <c r="L329" s="72"/>
      <c r="M329" s="242" t="s">
        <v>21</v>
      </c>
      <c r="N329" s="243" t="s">
        <v>45</v>
      </c>
      <c r="O329" s="47"/>
      <c r="P329" s="244">
        <f>O329*H329</f>
        <v>0</v>
      </c>
      <c r="Q329" s="244">
        <v>0</v>
      </c>
      <c r="R329" s="244">
        <f>Q329*H329</f>
        <v>0</v>
      </c>
      <c r="S329" s="244">
        <v>0.0030000000000000001</v>
      </c>
      <c r="T329" s="245">
        <f>S329*H329</f>
        <v>0.0090000000000000011</v>
      </c>
      <c r="AR329" s="24" t="s">
        <v>153</v>
      </c>
      <c r="AT329" s="24" t="s">
        <v>148</v>
      </c>
      <c r="AU329" s="24" t="s">
        <v>83</v>
      </c>
      <c r="AY329" s="24" t="s">
        <v>144</v>
      </c>
      <c r="BE329" s="246">
        <f>IF(N329="základní",J329,0)</f>
        <v>0</v>
      </c>
      <c r="BF329" s="246">
        <f>IF(N329="snížená",J329,0)</f>
        <v>0</v>
      </c>
      <c r="BG329" s="246">
        <f>IF(N329="zákl. přenesená",J329,0)</f>
        <v>0</v>
      </c>
      <c r="BH329" s="246">
        <f>IF(N329="sníž. přenesená",J329,0)</f>
        <v>0</v>
      </c>
      <c r="BI329" s="246">
        <f>IF(N329="nulová",J329,0)</f>
        <v>0</v>
      </c>
      <c r="BJ329" s="24" t="s">
        <v>81</v>
      </c>
      <c r="BK329" s="246">
        <f>ROUND(I329*H329,2)</f>
        <v>0</v>
      </c>
      <c r="BL329" s="24" t="s">
        <v>153</v>
      </c>
      <c r="BM329" s="24" t="s">
        <v>443</v>
      </c>
    </row>
    <row r="330" s="12" customFormat="1">
      <c r="B330" s="247"/>
      <c r="C330" s="248"/>
      <c r="D330" s="249" t="s">
        <v>155</v>
      </c>
      <c r="E330" s="250" t="s">
        <v>21</v>
      </c>
      <c r="F330" s="251" t="s">
        <v>444</v>
      </c>
      <c r="G330" s="248"/>
      <c r="H330" s="252">
        <v>3</v>
      </c>
      <c r="I330" s="253"/>
      <c r="J330" s="248"/>
      <c r="K330" s="248"/>
      <c r="L330" s="254"/>
      <c r="M330" s="255"/>
      <c r="N330" s="256"/>
      <c r="O330" s="256"/>
      <c r="P330" s="256"/>
      <c r="Q330" s="256"/>
      <c r="R330" s="256"/>
      <c r="S330" s="256"/>
      <c r="T330" s="257"/>
      <c r="AT330" s="258" t="s">
        <v>155</v>
      </c>
      <c r="AU330" s="258" t="s">
        <v>83</v>
      </c>
      <c r="AV330" s="12" t="s">
        <v>83</v>
      </c>
      <c r="AW330" s="12" t="s">
        <v>38</v>
      </c>
      <c r="AX330" s="12" t="s">
        <v>81</v>
      </c>
      <c r="AY330" s="258" t="s">
        <v>144</v>
      </c>
    </row>
    <row r="331" s="1" customFormat="1" ht="38.25" customHeight="1">
      <c r="B331" s="46"/>
      <c r="C331" s="235" t="s">
        <v>445</v>
      </c>
      <c r="D331" s="235" t="s">
        <v>148</v>
      </c>
      <c r="E331" s="236" t="s">
        <v>446</v>
      </c>
      <c r="F331" s="237" t="s">
        <v>447</v>
      </c>
      <c r="G331" s="238" t="s">
        <v>151</v>
      </c>
      <c r="H331" s="239">
        <v>8</v>
      </c>
      <c r="I331" s="240"/>
      <c r="J331" s="241">
        <f>ROUND(I331*H331,2)</f>
        <v>0</v>
      </c>
      <c r="K331" s="237" t="s">
        <v>152</v>
      </c>
      <c r="L331" s="72"/>
      <c r="M331" s="242" t="s">
        <v>21</v>
      </c>
      <c r="N331" s="243" t="s">
        <v>45</v>
      </c>
      <c r="O331" s="47"/>
      <c r="P331" s="244">
        <f>O331*H331</f>
        <v>0</v>
      </c>
      <c r="Q331" s="244">
        <v>0</v>
      </c>
      <c r="R331" s="244">
        <f>Q331*H331</f>
        <v>0</v>
      </c>
      <c r="S331" s="244">
        <v>0.016</v>
      </c>
      <c r="T331" s="245">
        <f>S331*H331</f>
        <v>0.128</v>
      </c>
      <c r="AR331" s="24" t="s">
        <v>153</v>
      </c>
      <c r="AT331" s="24" t="s">
        <v>148</v>
      </c>
      <c r="AU331" s="24" t="s">
        <v>83</v>
      </c>
      <c r="AY331" s="24" t="s">
        <v>144</v>
      </c>
      <c r="BE331" s="246">
        <f>IF(N331="základní",J331,0)</f>
        <v>0</v>
      </c>
      <c r="BF331" s="246">
        <f>IF(N331="snížená",J331,0)</f>
        <v>0</v>
      </c>
      <c r="BG331" s="246">
        <f>IF(N331="zákl. přenesená",J331,0)</f>
        <v>0</v>
      </c>
      <c r="BH331" s="246">
        <f>IF(N331="sníž. přenesená",J331,0)</f>
        <v>0</v>
      </c>
      <c r="BI331" s="246">
        <f>IF(N331="nulová",J331,0)</f>
        <v>0</v>
      </c>
      <c r="BJ331" s="24" t="s">
        <v>81</v>
      </c>
      <c r="BK331" s="246">
        <f>ROUND(I331*H331,2)</f>
        <v>0</v>
      </c>
      <c r="BL331" s="24" t="s">
        <v>153</v>
      </c>
      <c r="BM331" s="24" t="s">
        <v>448</v>
      </c>
    </row>
    <row r="332" s="12" customFormat="1">
      <c r="B332" s="247"/>
      <c r="C332" s="248"/>
      <c r="D332" s="249" t="s">
        <v>155</v>
      </c>
      <c r="E332" s="250" t="s">
        <v>21</v>
      </c>
      <c r="F332" s="251" t="s">
        <v>449</v>
      </c>
      <c r="G332" s="248"/>
      <c r="H332" s="252">
        <v>8</v>
      </c>
      <c r="I332" s="253"/>
      <c r="J332" s="248"/>
      <c r="K332" s="248"/>
      <c r="L332" s="254"/>
      <c r="M332" s="255"/>
      <c r="N332" s="256"/>
      <c r="O332" s="256"/>
      <c r="P332" s="256"/>
      <c r="Q332" s="256"/>
      <c r="R332" s="256"/>
      <c r="S332" s="256"/>
      <c r="T332" s="257"/>
      <c r="AT332" s="258" t="s">
        <v>155</v>
      </c>
      <c r="AU332" s="258" t="s">
        <v>83</v>
      </c>
      <c r="AV332" s="12" t="s">
        <v>83</v>
      </c>
      <c r="AW332" s="12" t="s">
        <v>38</v>
      </c>
      <c r="AX332" s="12" t="s">
        <v>81</v>
      </c>
      <c r="AY332" s="258" t="s">
        <v>144</v>
      </c>
    </row>
    <row r="333" s="1" customFormat="1" ht="38.25" customHeight="1">
      <c r="B333" s="46"/>
      <c r="C333" s="235" t="s">
        <v>450</v>
      </c>
      <c r="D333" s="235" t="s">
        <v>148</v>
      </c>
      <c r="E333" s="236" t="s">
        <v>451</v>
      </c>
      <c r="F333" s="237" t="s">
        <v>452</v>
      </c>
      <c r="G333" s="238" t="s">
        <v>151</v>
      </c>
      <c r="H333" s="239">
        <v>2</v>
      </c>
      <c r="I333" s="240"/>
      <c r="J333" s="241">
        <f>ROUND(I333*H333,2)</f>
        <v>0</v>
      </c>
      <c r="K333" s="237" t="s">
        <v>152</v>
      </c>
      <c r="L333" s="72"/>
      <c r="M333" s="242" t="s">
        <v>21</v>
      </c>
      <c r="N333" s="243" t="s">
        <v>45</v>
      </c>
      <c r="O333" s="47"/>
      <c r="P333" s="244">
        <f>O333*H333</f>
        <v>0</v>
      </c>
      <c r="Q333" s="244">
        <v>0</v>
      </c>
      <c r="R333" s="244">
        <f>Q333*H333</f>
        <v>0</v>
      </c>
      <c r="S333" s="244">
        <v>0.053999999999999999</v>
      </c>
      <c r="T333" s="245">
        <f>S333*H333</f>
        <v>0.108</v>
      </c>
      <c r="AR333" s="24" t="s">
        <v>153</v>
      </c>
      <c r="AT333" s="24" t="s">
        <v>148</v>
      </c>
      <c r="AU333" s="24" t="s">
        <v>83</v>
      </c>
      <c r="AY333" s="24" t="s">
        <v>144</v>
      </c>
      <c r="BE333" s="246">
        <f>IF(N333="základní",J333,0)</f>
        <v>0</v>
      </c>
      <c r="BF333" s="246">
        <f>IF(N333="snížená",J333,0)</f>
        <v>0</v>
      </c>
      <c r="BG333" s="246">
        <f>IF(N333="zákl. přenesená",J333,0)</f>
        <v>0</v>
      </c>
      <c r="BH333" s="246">
        <f>IF(N333="sníž. přenesená",J333,0)</f>
        <v>0</v>
      </c>
      <c r="BI333" s="246">
        <f>IF(N333="nulová",J333,0)</f>
        <v>0</v>
      </c>
      <c r="BJ333" s="24" t="s">
        <v>81</v>
      </c>
      <c r="BK333" s="246">
        <f>ROUND(I333*H333,2)</f>
        <v>0</v>
      </c>
      <c r="BL333" s="24" t="s">
        <v>153</v>
      </c>
      <c r="BM333" s="24" t="s">
        <v>453</v>
      </c>
    </row>
    <row r="334" s="12" customFormat="1">
      <c r="B334" s="247"/>
      <c r="C334" s="248"/>
      <c r="D334" s="249" t="s">
        <v>155</v>
      </c>
      <c r="E334" s="250" t="s">
        <v>21</v>
      </c>
      <c r="F334" s="251" t="s">
        <v>156</v>
      </c>
      <c r="G334" s="248"/>
      <c r="H334" s="252">
        <v>2</v>
      </c>
      <c r="I334" s="253"/>
      <c r="J334" s="248"/>
      <c r="K334" s="248"/>
      <c r="L334" s="254"/>
      <c r="M334" s="255"/>
      <c r="N334" s="256"/>
      <c r="O334" s="256"/>
      <c r="P334" s="256"/>
      <c r="Q334" s="256"/>
      <c r="R334" s="256"/>
      <c r="S334" s="256"/>
      <c r="T334" s="257"/>
      <c r="AT334" s="258" t="s">
        <v>155</v>
      </c>
      <c r="AU334" s="258" t="s">
        <v>83</v>
      </c>
      <c r="AV334" s="12" t="s">
        <v>83</v>
      </c>
      <c r="AW334" s="12" t="s">
        <v>38</v>
      </c>
      <c r="AX334" s="12" t="s">
        <v>81</v>
      </c>
      <c r="AY334" s="258" t="s">
        <v>144</v>
      </c>
    </row>
    <row r="335" s="1" customFormat="1" ht="38.25" customHeight="1">
      <c r="B335" s="46"/>
      <c r="C335" s="235" t="s">
        <v>454</v>
      </c>
      <c r="D335" s="235" t="s">
        <v>148</v>
      </c>
      <c r="E335" s="236" t="s">
        <v>455</v>
      </c>
      <c r="F335" s="237" t="s">
        <v>456</v>
      </c>
      <c r="G335" s="238" t="s">
        <v>151</v>
      </c>
      <c r="H335" s="239">
        <v>2</v>
      </c>
      <c r="I335" s="240"/>
      <c r="J335" s="241">
        <f>ROUND(I335*H335,2)</f>
        <v>0</v>
      </c>
      <c r="K335" s="237" t="s">
        <v>152</v>
      </c>
      <c r="L335" s="72"/>
      <c r="M335" s="242" t="s">
        <v>21</v>
      </c>
      <c r="N335" s="243" t="s">
        <v>45</v>
      </c>
      <c r="O335" s="47"/>
      <c r="P335" s="244">
        <f>O335*H335</f>
        <v>0</v>
      </c>
      <c r="Q335" s="244">
        <v>0</v>
      </c>
      <c r="R335" s="244">
        <f>Q335*H335</f>
        <v>0</v>
      </c>
      <c r="S335" s="244">
        <v>0.124</v>
      </c>
      <c r="T335" s="245">
        <f>S335*H335</f>
        <v>0.248</v>
      </c>
      <c r="AR335" s="24" t="s">
        <v>153</v>
      </c>
      <c r="AT335" s="24" t="s">
        <v>148</v>
      </c>
      <c r="AU335" s="24" t="s">
        <v>83</v>
      </c>
      <c r="AY335" s="24" t="s">
        <v>144</v>
      </c>
      <c r="BE335" s="246">
        <f>IF(N335="základní",J335,0)</f>
        <v>0</v>
      </c>
      <c r="BF335" s="246">
        <f>IF(N335="snížená",J335,0)</f>
        <v>0</v>
      </c>
      <c r="BG335" s="246">
        <f>IF(N335="zákl. přenesená",J335,0)</f>
        <v>0</v>
      </c>
      <c r="BH335" s="246">
        <f>IF(N335="sníž. přenesená",J335,0)</f>
        <v>0</v>
      </c>
      <c r="BI335" s="246">
        <f>IF(N335="nulová",J335,0)</f>
        <v>0</v>
      </c>
      <c r="BJ335" s="24" t="s">
        <v>81</v>
      </c>
      <c r="BK335" s="246">
        <f>ROUND(I335*H335,2)</f>
        <v>0</v>
      </c>
      <c r="BL335" s="24" t="s">
        <v>153</v>
      </c>
      <c r="BM335" s="24" t="s">
        <v>457</v>
      </c>
    </row>
    <row r="336" s="12" customFormat="1">
      <c r="B336" s="247"/>
      <c r="C336" s="248"/>
      <c r="D336" s="249" t="s">
        <v>155</v>
      </c>
      <c r="E336" s="250" t="s">
        <v>21</v>
      </c>
      <c r="F336" s="251" t="s">
        <v>156</v>
      </c>
      <c r="G336" s="248"/>
      <c r="H336" s="252">
        <v>2</v>
      </c>
      <c r="I336" s="253"/>
      <c r="J336" s="248"/>
      <c r="K336" s="248"/>
      <c r="L336" s="254"/>
      <c r="M336" s="255"/>
      <c r="N336" s="256"/>
      <c r="O336" s="256"/>
      <c r="P336" s="256"/>
      <c r="Q336" s="256"/>
      <c r="R336" s="256"/>
      <c r="S336" s="256"/>
      <c r="T336" s="257"/>
      <c r="AT336" s="258" t="s">
        <v>155</v>
      </c>
      <c r="AU336" s="258" t="s">
        <v>83</v>
      </c>
      <c r="AV336" s="12" t="s">
        <v>83</v>
      </c>
      <c r="AW336" s="12" t="s">
        <v>38</v>
      </c>
      <c r="AX336" s="12" t="s">
        <v>81</v>
      </c>
      <c r="AY336" s="258" t="s">
        <v>144</v>
      </c>
    </row>
    <row r="337" s="1" customFormat="1" ht="25.5" customHeight="1">
      <c r="B337" s="46"/>
      <c r="C337" s="235" t="s">
        <v>458</v>
      </c>
      <c r="D337" s="235" t="s">
        <v>148</v>
      </c>
      <c r="E337" s="236" t="s">
        <v>459</v>
      </c>
      <c r="F337" s="237" t="s">
        <v>460</v>
      </c>
      <c r="G337" s="238" t="s">
        <v>192</v>
      </c>
      <c r="H337" s="239">
        <v>12</v>
      </c>
      <c r="I337" s="240"/>
      <c r="J337" s="241">
        <f>ROUND(I337*H337,2)</f>
        <v>0</v>
      </c>
      <c r="K337" s="237" t="s">
        <v>152</v>
      </c>
      <c r="L337" s="72"/>
      <c r="M337" s="242" t="s">
        <v>21</v>
      </c>
      <c r="N337" s="243" t="s">
        <v>45</v>
      </c>
      <c r="O337" s="47"/>
      <c r="P337" s="244">
        <f>O337*H337</f>
        <v>0</v>
      </c>
      <c r="Q337" s="244">
        <v>0</v>
      </c>
      <c r="R337" s="244">
        <f>Q337*H337</f>
        <v>0</v>
      </c>
      <c r="S337" s="244">
        <v>0.012</v>
      </c>
      <c r="T337" s="245">
        <f>S337*H337</f>
        <v>0.14400000000000002</v>
      </c>
      <c r="AR337" s="24" t="s">
        <v>153</v>
      </c>
      <c r="AT337" s="24" t="s">
        <v>148</v>
      </c>
      <c r="AU337" s="24" t="s">
        <v>83</v>
      </c>
      <c r="AY337" s="24" t="s">
        <v>144</v>
      </c>
      <c r="BE337" s="246">
        <f>IF(N337="základní",J337,0)</f>
        <v>0</v>
      </c>
      <c r="BF337" s="246">
        <f>IF(N337="snížená",J337,0)</f>
        <v>0</v>
      </c>
      <c r="BG337" s="246">
        <f>IF(N337="zákl. přenesená",J337,0)</f>
        <v>0</v>
      </c>
      <c r="BH337" s="246">
        <f>IF(N337="sníž. přenesená",J337,0)</f>
        <v>0</v>
      </c>
      <c r="BI337" s="246">
        <f>IF(N337="nulová",J337,0)</f>
        <v>0</v>
      </c>
      <c r="BJ337" s="24" t="s">
        <v>81</v>
      </c>
      <c r="BK337" s="246">
        <f>ROUND(I337*H337,2)</f>
        <v>0</v>
      </c>
      <c r="BL337" s="24" t="s">
        <v>153</v>
      </c>
      <c r="BM337" s="24" t="s">
        <v>461</v>
      </c>
    </row>
    <row r="338" s="12" customFormat="1">
      <c r="B338" s="247"/>
      <c r="C338" s="248"/>
      <c r="D338" s="249" t="s">
        <v>155</v>
      </c>
      <c r="E338" s="250" t="s">
        <v>21</v>
      </c>
      <c r="F338" s="251" t="s">
        <v>462</v>
      </c>
      <c r="G338" s="248"/>
      <c r="H338" s="252">
        <v>6</v>
      </c>
      <c r="I338" s="253"/>
      <c r="J338" s="248"/>
      <c r="K338" s="248"/>
      <c r="L338" s="254"/>
      <c r="M338" s="255"/>
      <c r="N338" s="256"/>
      <c r="O338" s="256"/>
      <c r="P338" s="256"/>
      <c r="Q338" s="256"/>
      <c r="R338" s="256"/>
      <c r="S338" s="256"/>
      <c r="T338" s="257"/>
      <c r="AT338" s="258" t="s">
        <v>155</v>
      </c>
      <c r="AU338" s="258" t="s">
        <v>83</v>
      </c>
      <c r="AV338" s="12" t="s">
        <v>83</v>
      </c>
      <c r="AW338" s="12" t="s">
        <v>38</v>
      </c>
      <c r="AX338" s="12" t="s">
        <v>74</v>
      </c>
      <c r="AY338" s="258" t="s">
        <v>144</v>
      </c>
    </row>
    <row r="339" s="12" customFormat="1">
      <c r="B339" s="247"/>
      <c r="C339" s="248"/>
      <c r="D339" s="249" t="s">
        <v>155</v>
      </c>
      <c r="E339" s="250" t="s">
        <v>21</v>
      </c>
      <c r="F339" s="251" t="s">
        <v>463</v>
      </c>
      <c r="G339" s="248"/>
      <c r="H339" s="252">
        <v>6</v>
      </c>
      <c r="I339" s="253"/>
      <c r="J339" s="248"/>
      <c r="K339" s="248"/>
      <c r="L339" s="254"/>
      <c r="M339" s="255"/>
      <c r="N339" s="256"/>
      <c r="O339" s="256"/>
      <c r="P339" s="256"/>
      <c r="Q339" s="256"/>
      <c r="R339" s="256"/>
      <c r="S339" s="256"/>
      <c r="T339" s="257"/>
      <c r="AT339" s="258" t="s">
        <v>155</v>
      </c>
      <c r="AU339" s="258" t="s">
        <v>83</v>
      </c>
      <c r="AV339" s="12" t="s">
        <v>83</v>
      </c>
      <c r="AW339" s="12" t="s">
        <v>38</v>
      </c>
      <c r="AX339" s="12" t="s">
        <v>74</v>
      </c>
      <c r="AY339" s="258" t="s">
        <v>144</v>
      </c>
    </row>
    <row r="340" s="13" customFormat="1">
      <c r="B340" s="261"/>
      <c r="C340" s="262"/>
      <c r="D340" s="249" t="s">
        <v>155</v>
      </c>
      <c r="E340" s="263" t="s">
        <v>21</v>
      </c>
      <c r="F340" s="264" t="s">
        <v>181</v>
      </c>
      <c r="G340" s="262"/>
      <c r="H340" s="265">
        <v>12</v>
      </c>
      <c r="I340" s="266"/>
      <c r="J340" s="262"/>
      <c r="K340" s="262"/>
      <c r="L340" s="267"/>
      <c r="M340" s="268"/>
      <c r="N340" s="269"/>
      <c r="O340" s="269"/>
      <c r="P340" s="269"/>
      <c r="Q340" s="269"/>
      <c r="R340" s="269"/>
      <c r="S340" s="269"/>
      <c r="T340" s="270"/>
      <c r="AT340" s="271" t="s">
        <v>155</v>
      </c>
      <c r="AU340" s="271" t="s">
        <v>83</v>
      </c>
      <c r="AV340" s="13" t="s">
        <v>153</v>
      </c>
      <c r="AW340" s="13" t="s">
        <v>38</v>
      </c>
      <c r="AX340" s="13" t="s">
        <v>81</v>
      </c>
      <c r="AY340" s="271" t="s">
        <v>144</v>
      </c>
    </row>
    <row r="341" s="1" customFormat="1" ht="25.5" customHeight="1">
      <c r="B341" s="46"/>
      <c r="C341" s="235" t="s">
        <v>464</v>
      </c>
      <c r="D341" s="235" t="s">
        <v>148</v>
      </c>
      <c r="E341" s="236" t="s">
        <v>465</v>
      </c>
      <c r="F341" s="237" t="s">
        <v>466</v>
      </c>
      <c r="G341" s="238" t="s">
        <v>192</v>
      </c>
      <c r="H341" s="239">
        <v>73.900000000000006</v>
      </c>
      <c r="I341" s="240"/>
      <c r="J341" s="241">
        <f>ROUND(I341*H341,2)</f>
        <v>0</v>
      </c>
      <c r="K341" s="237" t="s">
        <v>152</v>
      </c>
      <c r="L341" s="72"/>
      <c r="M341" s="242" t="s">
        <v>21</v>
      </c>
      <c r="N341" s="243" t="s">
        <v>45</v>
      </c>
      <c r="O341" s="47"/>
      <c r="P341" s="244">
        <f>O341*H341</f>
        <v>0</v>
      </c>
      <c r="Q341" s="244">
        <v>0</v>
      </c>
      <c r="R341" s="244">
        <f>Q341*H341</f>
        <v>0</v>
      </c>
      <c r="S341" s="244">
        <v>0.0060000000000000001</v>
      </c>
      <c r="T341" s="245">
        <f>S341*H341</f>
        <v>0.44340000000000002</v>
      </c>
      <c r="AR341" s="24" t="s">
        <v>153</v>
      </c>
      <c r="AT341" s="24" t="s">
        <v>148</v>
      </c>
      <c r="AU341" s="24" t="s">
        <v>83</v>
      </c>
      <c r="AY341" s="24" t="s">
        <v>144</v>
      </c>
      <c r="BE341" s="246">
        <f>IF(N341="základní",J341,0)</f>
        <v>0</v>
      </c>
      <c r="BF341" s="246">
        <f>IF(N341="snížená",J341,0)</f>
        <v>0</v>
      </c>
      <c r="BG341" s="246">
        <f>IF(N341="zákl. přenesená",J341,0)</f>
        <v>0</v>
      </c>
      <c r="BH341" s="246">
        <f>IF(N341="sníž. přenesená",J341,0)</f>
        <v>0</v>
      </c>
      <c r="BI341" s="246">
        <f>IF(N341="nulová",J341,0)</f>
        <v>0</v>
      </c>
      <c r="BJ341" s="24" t="s">
        <v>81</v>
      </c>
      <c r="BK341" s="246">
        <f>ROUND(I341*H341,2)</f>
        <v>0</v>
      </c>
      <c r="BL341" s="24" t="s">
        <v>153</v>
      </c>
      <c r="BM341" s="24" t="s">
        <v>467</v>
      </c>
    </row>
    <row r="342" s="12" customFormat="1">
      <c r="B342" s="247"/>
      <c r="C342" s="248"/>
      <c r="D342" s="249" t="s">
        <v>155</v>
      </c>
      <c r="E342" s="250" t="s">
        <v>21</v>
      </c>
      <c r="F342" s="251" t="s">
        <v>468</v>
      </c>
      <c r="G342" s="248"/>
      <c r="H342" s="252">
        <v>42.100000000000001</v>
      </c>
      <c r="I342" s="253"/>
      <c r="J342" s="248"/>
      <c r="K342" s="248"/>
      <c r="L342" s="254"/>
      <c r="M342" s="255"/>
      <c r="N342" s="256"/>
      <c r="O342" s="256"/>
      <c r="P342" s="256"/>
      <c r="Q342" s="256"/>
      <c r="R342" s="256"/>
      <c r="S342" s="256"/>
      <c r="T342" s="257"/>
      <c r="AT342" s="258" t="s">
        <v>155</v>
      </c>
      <c r="AU342" s="258" t="s">
        <v>83</v>
      </c>
      <c r="AV342" s="12" t="s">
        <v>83</v>
      </c>
      <c r="AW342" s="12" t="s">
        <v>38</v>
      </c>
      <c r="AX342" s="12" t="s">
        <v>74</v>
      </c>
      <c r="AY342" s="258" t="s">
        <v>144</v>
      </c>
    </row>
    <row r="343" s="12" customFormat="1">
      <c r="B343" s="247"/>
      <c r="C343" s="248"/>
      <c r="D343" s="249" t="s">
        <v>155</v>
      </c>
      <c r="E343" s="250" t="s">
        <v>21</v>
      </c>
      <c r="F343" s="251" t="s">
        <v>469</v>
      </c>
      <c r="G343" s="248"/>
      <c r="H343" s="252">
        <v>31.800000000000001</v>
      </c>
      <c r="I343" s="253"/>
      <c r="J343" s="248"/>
      <c r="K343" s="248"/>
      <c r="L343" s="254"/>
      <c r="M343" s="255"/>
      <c r="N343" s="256"/>
      <c r="O343" s="256"/>
      <c r="P343" s="256"/>
      <c r="Q343" s="256"/>
      <c r="R343" s="256"/>
      <c r="S343" s="256"/>
      <c r="T343" s="257"/>
      <c r="AT343" s="258" t="s">
        <v>155</v>
      </c>
      <c r="AU343" s="258" t="s">
        <v>83</v>
      </c>
      <c r="AV343" s="12" t="s">
        <v>83</v>
      </c>
      <c r="AW343" s="12" t="s">
        <v>38</v>
      </c>
      <c r="AX343" s="12" t="s">
        <v>74</v>
      </c>
      <c r="AY343" s="258" t="s">
        <v>144</v>
      </c>
    </row>
    <row r="344" s="13" customFormat="1">
      <c r="B344" s="261"/>
      <c r="C344" s="262"/>
      <c r="D344" s="249" t="s">
        <v>155</v>
      </c>
      <c r="E344" s="263" t="s">
        <v>21</v>
      </c>
      <c r="F344" s="264" t="s">
        <v>181</v>
      </c>
      <c r="G344" s="262"/>
      <c r="H344" s="265">
        <v>73.900000000000006</v>
      </c>
      <c r="I344" s="266"/>
      <c r="J344" s="262"/>
      <c r="K344" s="262"/>
      <c r="L344" s="267"/>
      <c r="M344" s="268"/>
      <c r="N344" s="269"/>
      <c r="O344" s="269"/>
      <c r="P344" s="269"/>
      <c r="Q344" s="269"/>
      <c r="R344" s="269"/>
      <c r="S344" s="269"/>
      <c r="T344" s="270"/>
      <c r="AT344" s="271" t="s">
        <v>155</v>
      </c>
      <c r="AU344" s="271" t="s">
        <v>83</v>
      </c>
      <c r="AV344" s="13" t="s">
        <v>153</v>
      </c>
      <c r="AW344" s="13" t="s">
        <v>38</v>
      </c>
      <c r="AX344" s="13" t="s">
        <v>81</v>
      </c>
      <c r="AY344" s="271" t="s">
        <v>144</v>
      </c>
    </row>
    <row r="345" s="1" customFormat="1" ht="25.5" customHeight="1">
      <c r="B345" s="46"/>
      <c r="C345" s="235" t="s">
        <v>470</v>
      </c>
      <c r="D345" s="235" t="s">
        <v>148</v>
      </c>
      <c r="E345" s="236" t="s">
        <v>471</v>
      </c>
      <c r="F345" s="237" t="s">
        <v>472</v>
      </c>
      <c r="G345" s="238" t="s">
        <v>192</v>
      </c>
      <c r="H345" s="239">
        <v>25.300000000000001</v>
      </c>
      <c r="I345" s="240"/>
      <c r="J345" s="241">
        <f>ROUND(I345*H345,2)</f>
        <v>0</v>
      </c>
      <c r="K345" s="237" t="s">
        <v>152</v>
      </c>
      <c r="L345" s="72"/>
      <c r="M345" s="242" t="s">
        <v>21</v>
      </c>
      <c r="N345" s="243" t="s">
        <v>45</v>
      </c>
      <c r="O345" s="47"/>
      <c r="P345" s="244">
        <f>O345*H345</f>
        <v>0</v>
      </c>
      <c r="Q345" s="244">
        <v>0</v>
      </c>
      <c r="R345" s="244">
        <f>Q345*H345</f>
        <v>0</v>
      </c>
      <c r="S345" s="244">
        <v>0.0089999999999999993</v>
      </c>
      <c r="T345" s="245">
        <f>S345*H345</f>
        <v>0.22769999999999999</v>
      </c>
      <c r="AR345" s="24" t="s">
        <v>153</v>
      </c>
      <c r="AT345" s="24" t="s">
        <v>148</v>
      </c>
      <c r="AU345" s="24" t="s">
        <v>83</v>
      </c>
      <c r="AY345" s="24" t="s">
        <v>144</v>
      </c>
      <c r="BE345" s="246">
        <f>IF(N345="základní",J345,0)</f>
        <v>0</v>
      </c>
      <c r="BF345" s="246">
        <f>IF(N345="snížená",J345,0)</f>
        <v>0</v>
      </c>
      <c r="BG345" s="246">
        <f>IF(N345="zákl. přenesená",J345,0)</f>
        <v>0</v>
      </c>
      <c r="BH345" s="246">
        <f>IF(N345="sníž. přenesená",J345,0)</f>
        <v>0</v>
      </c>
      <c r="BI345" s="246">
        <f>IF(N345="nulová",J345,0)</f>
        <v>0</v>
      </c>
      <c r="BJ345" s="24" t="s">
        <v>81</v>
      </c>
      <c r="BK345" s="246">
        <f>ROUND(I345*H345,2)</f>
        <v>0</v>
      </c>
      <c r="BL345" s="24" t="s">
        <v>153</v>
      </c>
      <c r="BM345" s="24" t="s">
        <v>473</v>
      </c>
    </row>
    <row r="346" s="12" customFormat="1">
      <c r="B346" s="247"/>
      <c r="C346" s="248"/>
      <c r="D346" s="249" t="s">
        <v>155</v>
      </c>
      <c r="E346" s="250" t="s">
        <v>21</v>
      </c>
      <c r="F346" s="251" t="s">
        <v>474</v>
      </c>
      <c r="G346" s="248"/>
      <c r="H346" s="252">
        <v>25.300000000000001</v>
      </c>
      <c r="I346" s="253"/>
      <c r="J346" s="248"/>
      <c r="K346" s="248"/>
      <c r="L346" s="254"/>
      <c r="M346" s="255"/>
      <c r="N346" s="256"/>
      <c r="O346" s="256"/>
      <c r="P346" s="256"/>
      <c r="Q346" s="256"/>
      <c r="R346" s="256"/>
      <c r="S346" s="256"/>
      <c r="T346" s="257"/>
      <c r="AT346" s="258" t="s">
        <v>155</v>
      </c>
      <c r="AU346" s="258" t="s">
        <v>83</v>
      </c>
      <c r="AV346" s="12" t="s">
        <v>83</v>
      </c>
      <c r="AW346" s="12" t="s">
        <v>38</v>
      </c>
      <c r="AX346" s="12" t="s">
        <v>81</v>
      </c>
      <c r="AY346" s="258" t="s">
        <v>144</v>
      </c>
    </row>
    <row r="347" s="1" customFormat="1" ht="25.5" customHeight="1">
      <c r="B347" s="46"/>
      <c r="C347" s="235" t="s">
        <v>475</v>
      </c>
      <c r="D347" s="235" t="s">
        <v>148</v>
      </c>
      <c r="E347" s="236" t="s">
        <v>476</v>
      </c>
      <c r="F347" s="237" t="s">
        <v>477</v>
      </c>
      <c r="G347" s="238" t="s">
        <v>192</v>
      </c>
      <c r="H347" s="239">
        <v>14</v>
      </c>
      <c r="I347" s="240"/>
      <c r="J347" s="241">
        <f>ROUND(I347*H347,2)</f>
        <v>0</v>
      </c>
      <c r="K347" s="237" t="s">
        <v>152</v>
      </c>
      <c r="L347" s="72"/>
      <c r="M347" s="242" t="s">
        <v>21</v>
      </c>
      <c r="N347" s="243" t="s">
        <v>45</v>
      </c>
      <c r="O347" s="47"/>
      <c r="P347" s="244">
        <f>O347*H347</f>
        <v>0</v>
      </c>
      <c r="Q347" s="244">
        <v>0</v>
      </c>
      <c r="R347" s="244">
        <f>Q347*H347</f>
        <v>0</v>
      </c>
      <c r="S347" s="244">
        <v>0.025000000000000001</v>
      </c>
      <c r="T347" s="245">
        <f>S347*H347</f>
        <v>0.35000000000000003</v>
      </c>
      <c r="AR347" s="24" t="s">
        <v>153</v>
      </c>
      <c r="AT347" s="24" t="s">
        <v>148</v>
      </c>
      <c r="AU347" s="24" t="s">
        <v>83</v>
      </c>
      <c r="AY347" s="24" t="s">
        <v>144</v>
      </c>
      <c r="BE347" s="246">
        <f>IF(N347="základní",J347,0)</f>
        <v>0</v>
      </c>
      <c r="BF347" s="246">
        <f>IF(N347="snížená",J347,0)</f>
        <v>0</v>
      </c>
      <c r="BG347" s="246">
        <f>IF(N347="zákl. přenesená",J347,0)</f>
        <v>0</v>
      </c>
      <c r="BH347" s="246">
        <f>IF(N347="sníž. přenesená",J347,0)</f>
        <v>0</v>
      </c>
      <c r="BI347" s="246">
        <f>IF(N347="nulová",J347,0)</f>
        <v>0</v>
      </c>
      <c r="BJ347" s="24" t="s">
        <v>81</v>
      </c>
      <c r="BK347" s="246">
        <f>ROUND(I347*H347,2)</f>
        <v>0</v>
      </c>
      <c r="BL347" s="24" t="s">
        <v>153</v>
      </c>
      <c r="BM347" s="24" t="s">
        <v>478</v>
      </c>
    </row>
    <row r="348" s="12" customFormat="1">
      <c r="B348" s="247"/>
      <c r="C348" s="248"/>
      <c r="D348" s="249" t="s">
        <v>155</v>
      </c>
      <c r="E348" s="250" t="s">
        <v>21</v>
      </c>
      <c r="F348" s="251" t="s">
        <v>479</v>
      </c>
      <c r="G348" s="248"/>
      <c r="H348" s="252">
        <v>14</v>
      </c>
      <c r="I348" s="253"/>
      <c r="J348" s="248"/>
      <c r="K348" s="248"/>
      <c r="L348" s="254"/>
      <c r="M348" s="255"/>
      <c r="N348" s="256"/>
      <c r="O348" s="256"/>
      <c r="P348" s="256"/>
      <c r="Q348" s="256"/>
      <c r="R348" s="256"/>
      <c r="S348" s="256"/>
      <c r="T348" s="257"/>
      <c r="AT348" s="258" t="s">
        <v>155</v>
      </c>
      <c r="AU348" s="258" t="s">
        <v>83</v>
      </c>
      <c r="AV348" s="12" t="s">
        <v>83</v>
      </c>
      <c r="AW348" s="12" t="s">
        <v>38</v>
      </c>
      <c r="AX348" s="12" t="s">
        <v>81</v>
      </c>
      <c r="AY348" s="258" t="s">
        <v>144</v>
      </c>
    </row>
    <row r="349" s="1" customFormat="1" ht="38.25" customHeight="1">
      <c r="B349" s="46"/>
      <c r="C349" s="235" t="s">
        <v>480</v>
      </c>
      <c r="D349" s="235" t="s">
        <v>148</v>
      </c>
      <c r="E349" s="236" t="s">
        <v>481</v>
      </c>
      <c r="F349" s="237" t="s">
        <v>482</v>
      </c>
      <c r="G349" s="238" t="s">
        <v>192</v>
      </c>
      <c r="H349" s="239">
        <v>3</v>
      </c>
      <c r="I349" s="240"/>
      <c r="J349" s="241">
        <f>ROUND(I349*H349,2)</f>
        <v>0</v>
      </c>
      <c r="K349" s="237" t="s">
        <v>152</v>
      </c>
      <c r="L349" s="72"/>
      <c r="M349" s="242" t="s">
        <v>21</v>
      </c>
      <c r="N349" s="243" t="s">
        <v>45</v>
      </c>
      <c r="O349" s="47"/>
      <c r="P349" s="244">
        <f>O349*H349</f>
        <v>0</v>
      </c>
      <c r="Q349" s="244">
        <v>0</v>
      </c>
      <c r="R349" s="244">
        <f>Q349*H349</f>
        <v>0</v>
      </c>
      <c r="S349" s="244">
        <v>0.065000000000000002</v>
      </c>
      <c r="T349" s="245">
        <f>S349*H349</f>
        <v>0.19500000000000001</v>
      </c>
      <c r="AR349" s="24" t="s">
        <v>153</v>
      </c>
      <c r="AT349" s="24" t="s">
        <v>148</v>
      </c>
      <c r="AU349" s="24" t="s">
        <v>83</v>
      </c>
      <c r="AY349" s="24" t="s">
        <v>144</v>
      </c>
      <c r="BE349" s="246">
        <f>IF(N349="základní",J349,0)</f>
        <v>0</v>
      </c>
      <c r="BF349" s="246">
        <f>IF(N349="snížená",J349,0)</f>
        <v>0</v>
      </c>
      <c r="BG349" s="246">
        <f>IF(N349="zákl. přenesená",J349,0)</f>
        <v>0</v>
      </c>
      <c r="BH349" s="246">
        <f>IF(N349="sníž. přenesená",J349,0)</f>
        <v>0</v>
      </c>
      <c r="BI349" s="246">
        <f>IF(N349="nulová",J349,0)</f>
        <v>0</v>
      </c>
      <c r="BJ349" s="24" t="s">
        <v>81</v>
      </c>
      <c r="BK349" s="246">
        <f>ROUND(I349*H349,2)</f>
        <v>0</v>
      </c>
      <c r="BL349" s="24" t="s">
        <v>153</v>
      </c>
      <c r="BM349" s="24" t="s">
        <v>483</v>
      </c>
    </row>
    <row r="350" s="12" customFormat="1">
      <c r="B350" s="247"/>
      <c r="C350" s="248"/>
      <c r="D350" s="249" t="s">
        <v>155</v>
      </c>
      <c r="E350" s="250" t="s">
        <v>21</v>
      </c>
      <c r="F350" s="251" t="s">
        <v>484</v>
      </c>
      <c r="G350" s="248"/>
      <c r="H350" s="252">
        <v>3</v>
      </c>
      <c r="I350" s="253"/>
      <c r="J350" s="248"/>
      <c r="K350" s="248"/>
      <c r="L350" s="254"/>
      <c r="M350" s="255"/>
      <c r="N350" s="256"/>
      <c r="O350" s="256"/>
      <c r="P350" s="256"/>
      <c r="Q350" s="256"/>
      <c r="R350" s="256"/>
      <c r="S350" s="256"/>
      <c r="T350" s="257"/>
      <c r="AT350" s="258" t="s">
        <v>155</v>
      </c>
      <c r="AU350" s="258" t="s">
        <v>83</v>
      </c>
      <c r="AV350" s="12" t="s">
        <v>83</v>
      </c>
      <c r="AW350" s="12" t="s">
        <v>38</v>
      </c>
      <c r="AX350" s="12" t="s">
        <v>81</v>
      </c>
      <c r="AY350" s="258" t="s">
        <v>144</v>
      </c>
    </row>
    <row r="351" s="1" customFormat="1" ht="25.5" customHeight="1">
      <c r="B351" s="46"/>
      <c r="C351" s="235" t="s">
        <v>485</v>
      </c>
      <c r="D351" s="235" t="s">
        <v>148</v>
      </c>
      <c r="E351" s="236" t="s">
        <v>486</v>
      </c>
      <c r="F351" s="237" t="s">
        <v>487</v>
      </c>
      <c r="G351" s="238" t="s">
        <v>192</v>
      </c>
      <c r="H351" s="239">
        <v>42.5</v>
      </c>
      <c r="I351" s="240"/>
      <c r="J351" s="241">
        <f>ROUND(I351*H351,2)</f>
        <v>0</v>
      </c>
      <c r="K351" s="237" t="s">
        <v>152</v>
      </c>
      <c r="L351" s="72"/>
      <c r="M351" s="242" t="s">
        <v>21</v>
      </c>
      <c r="N351" s="243" t="s">
        <v>45</v>
      </c>
      <c r="O351" s="47"/>
      <c r="P351" s="244">
        <f>O351*H351</f>
        <v>0</v>
      </c>
      <c r="Q351" s="244">
        <v>0</v>
      </c>
      <c r="R351" s="244">
        <f>Q351*H351</f>
        <v>0</v>
      </c>
      <c r="S351" s="244">
        <v>0.087999999999999995</v>
      </c>
      <c r="T351" s="245">
        <f>S351*H351</f>
        <v>3.7399999999999998</v>
      </c>
      <c r="AR351" s="24" t="s">
        <v>153</v>
      </c>
      <c r="AT351" s="24" t="s">
        <v>148</v>
      </c>
      <c r="AU351" s="24" t="s">
        <v>83</v>
      </c>
      <c r="AY351" s="24" t="s">
        <v>144</v>
      </c>
      <c r="BE351" s="246">
        <f>IF(N351="základní",J351,0)</f>
        <v>0</v>
      </c>
      <c r="BF351" s="246">
        <f>IF(N351="snížená",J351,0)</f>
        <v>0</v>
      </c>
      <c r="BG351" s="246">
        <f>IF(N351="zákl. přenesená",J351,0)</f>
        <v>0</v>
      </c>
      <c r="BH351" s="246">
        <f>IF(N351="sníž. přenesená",J351,0)</f>
        <v>0</v>
      </c>
      <c r="BI351" s="246">
        <f>IF(N351="nulová",J351,0)</f>
        <v>0</v>
      </c>
      <c r="BJ351" s="24" t="s">
        <v>81</v>
      </c>
      <c r="BK351" s="246">
        <f>ROUND(I351*H351,2)</f>
        <v>0</v>
      </c>
      <c r="BL351" s="24" t="s">
        <v>153</v>
      </c>
      <c r="BM351" s="24" t="s">
        <v>488</v>
      </c>
    </row>
    <row r="352" s="12" customFormat="1">
      <c r="B352" s="247"/>
      <c r="C352" s="248"/>
      <c r="D352" s="249" t="s">
        <v>155</v>
      </c>
      <c r="E352" s="250" t="s">
        <v>21</v>
      </c>
      <c r="F352" s="251" t="s">
        <v>489</v>
      </c>
      <c r="G352" s="248"/>
      <c r="H352" s="252">
        <v>5</v>
      </c>
      <c r="I352" s="253"/>
      <c r="J352" s="248"/>
      <c r="K352" s="248"/>
      <c r="L352" s="254"/>
      <c r="M352" s="255"/>
      <c r="N352" s="256"/>
      <c r="O352" s="256"/>
      <c r="P352" s="256"/>
      <c r="Q352" s="256"/>
      <c r="R352" s="256"/>
      <c r="S352" s="256"/>
      <c r="T352" s="257"/>
      <c r="AT352" s="258" t="s">
        <v>155</v>
      </c>
      <c r="AU352" s="258" t="s">
        <v>83</v>
      </c>
      <c r="AV352" s="12" t="s">
        <v>83</v>
      </c>
      <c r="AW352" s="12" t="s">
        <v>38</v>
      </c>
      <c r="AX352" s="12" t="s">
        <v>74</v>
      </c>
      <c r="AY352" s="258" t="s">
        <v>144</v>
      </c>
    </row>
    <row r="353" s="12" customFormat="1">
      <c r="B353" s="247"/>
      <c r="C353" s="248"/>
      <c r="D353" s="249" t="s">
        <v>155</v>
      </c>
      <c r="E353" s="250" t="s">
        <v>21</v>
      </c>
      <c r="F353" s="251" t="s">
        <v>490</v>
      </c>
      <c r="G353" s="248"/>
      <c r="H353" s="252">
        <v>34</v>
      </c>
      <c r="I353" s="253"/>
      <c r="J353" s="248"/>
      <c r="K353" s="248"/>
      <c r="L353" s="254"/>
      <c r="M353" s="255"/>
      <c r="N353" s="256"/>
      <c r="O353" s="256"/>
      <c r="P353" s="256"/>
      <c r="Q353" s="256"/>
      <c r="R353" s="256"/>
      <c r="S353" s="256"/>
      <c r="T353" s="257"/>
      <c r="AT353" s="258" t="s">
        <v>155</v>
      </c>
      <c r="AU353" s="258" t="s">
        <v>83</v>
      </c>
      <c r="AV353" s="12" t="s">
        <v>83</v>
      </c>
      <c r="AW353" s="12" t="s">
        <v>38</v>
      </c>
      <c r="AX353" s="12" t="s">
        <v>74</v>
      </c>
      <c r="AY353" s="258" t="s">
        <v>144</v>
      </c>
    </row>
    <row r="354" s="12" customFormat="1">
      <c r="B354" s="247"/>
      <c r="C354" s="248"/>
      <c r="D354" s="249" t="s">
        <v>155</v>
      </c>
      <c r="E354" s="250" t="s">
        <v>21</v>
      </c>
      <c r="F354" s="251" t="s">
        <v>491</v>
      </c>
      <c r="G354" s="248"/>
      <c r="H354" s="252">
        <v>3.5</v>
      </c>
      <c r="I354" s="253"/>
      <c r="J354" s="248"/>
      <c r="K354" s="248"/>
      <c r="L354" s="254"/>
      <c r="M354" s="255"/>
      <c r="N354" s="256"/>
      <c r="O354" s="256"/>
      <c r="P354" s="256"/>
      <c r="Q354" s="256"/>
      <c r="R354" s="256"/>
      <c r="S354" s="256"/>
      <c r="T354" s="257"/>
      <c r="AT354" s="258" t="s">
        <v>155</v>
      </c>
      <c r="AU354" s="258" t="s">
        <v>83</v>
      </c>
      <c r="AV354" s="12" t="s">
        <v>83</v>
      </c>
      <c r="AW354" s="12" t="s">
        <v>38</v>
      </c>
      <c r="AX354" s="12" t="s">
        <v>74</v>
      </c>
      <c r="AY354" s="258" t="s">
        <v>144</v>
      </c>
    </row>
    <row r="355" s="13" customFormat="1">
      <c r="B355" s="261"/>
      <c r="C355" s="262"/>
      <c r="D355" s="249" t="s">
        <v>155</v>
      </c>
      <c r="E355" s="263" t="s">
        <v>21</v>
      </c>
      <c r="F355" s="264" t="s">
        <v>181</v>
      </c>
      <c r="G355" s="262"/>
      <c r="H355" s="265">
        <v>42.5</v>
      </c>
      <c r="I355" s="266"/>
      <c r="J355" s="262"/>
      <c r="K355" s="262"/>
      <c r="L355" s="267"/>
      <c r="M355" s="268"/>
      <c r="N355" s="269"/>
      <c r="O355" s="269"/>
      <c r="P355" s="269"/>
      <c r="Q355" s="269"/>
      <c r="R355" s="269"/>
      <c r="S355" s="269"/>
      <c r="T355" s="270"/>
      <c r="AT355" s="271" t="s">
        <v>155</v>
      </c>
      <c r="AU355" s="271" t="s">
        <v>83</v>
      </c>
      <c r="AV355" s="13" t="s">
        <v>153</v>
      </c>
      <c r="AW355" s="13" t="s">
        <v>38</v>
      </c>
      <c r="AX355" s="13" t="s">
        <v>81</v>
      </c>
      <c r="AY355" s="271" t="s">
        <v>144</v>
      </c>
    </row>
    <row r="356" s="1" customFormat="1" ht="25.5" customHeight="1">
      <c r="B356" s="46"/>
      <c r="C356" s="235" t="s">
        <v>492</v>
      </c>
      <c r="D356" s="235" t="s">
        <v>148</v>
      </c>
      <c r="E356" s="236" t="s">
        <v>493</v>
      </c>
      <c r="F356" s="237" t="s">
        <v>494</v>
      </c>
      <c r="G356" s="238" t="s">
        <v>192</v>
      </c>
      <c r="H356" s="239">
        <v>5</v>
      </c>
      <c r="I356" s="240"/>
      <c r="J356" s="241">
        <f>ROUND(I356*H356,2)</f>
        <v>0</v>
      </c>
      <c r="K356" s="237" t="s">
        <v>152</v>
      </c>
      <c r="L356" s="72"/>
      <c r="M356" s="242" t="s">
        <v>21</v>
      </c>
      <c r="N356" s="243" t="s">
        <v>45</v>
      </c>
      <c r="O356" s="47"/>
      <c r="P356" s="244">
        <f>O356*H356</f>
        <v>0</v>
      </c>
      <c r="Q356" s="244">
        <v>0</v>
      </c>
      <c r="R356" s="244">
        <f>Q356*H356</f>
        <v>0</v>
      </c>
      <c r="S356" s="244">
        <v>0.16500000000000001</v>
      </c>
      <c r="T356" s="245">
        <f>S356*H356</f>
        <v>0.82500000000000007</v>
      </c>
      <c r="AR356" s="24" t="s">
        <v>153</v>
      </c>
      <c r="AT356" s="24" t="s">
        <v>148</v>
      </c>
      <c r="AU356" s="24" t="s">
        <v>83</v>
      </c>
      <c r="AY356" s="24" t="s">
        <v>144</v>
      </c>
      <c r="BE356" s="246">
        <f>IF(N356="základní",J356,0)</f>
        <v>0</v>
      </c>
      <c r="BF356" s="246">
        <f>IF(N356="snížená",J356,0)</f>
        <v>0</v>
      </c>
      <c r="BG356" s="246">
        <f>IF(N356="zákl. přenesená",J356,0)</f>
        <v>0</v>
      </c>
      <c r="BH356" s="246">
        <f>IF(N356="sníž. přenesená",J356,0)</f>
        <v>0</v>
      </c>
      <c r="BI356" s="246">
        <f>IF(N356="nulová",J356,0)</f>
        <v>0</v>
      </c>
      <c r="BJ356" s="24" t="s">
        <v>81</v>
      </c>
      <c r="BK356" s="246">
        <f>ROUND(I356*H356,2)</f>
        <v>0</v>
      </c>
      <c r="BL356" s="24" t="s">
        <v>153</v>
      </c>
      <c r="BM356" s="24" t="s">
        <v>495</v>
      </c>
    </row>
    <row r="357" s="12" customFormat="1">
      <c r="B357" s="247"/>
      <c r="C357" s="248"/>
      <c r="D357" s="249" t="s">
        <v>155</v>
      </c>
      <c r="E357" s="250" t="s">
        <v>21</v>
      </c>
      <c r="F357" s="251" t="s">
        <v>496</v>
      </c>
      <c r="G357" s="248"/>
      <c r="H357" s="252">
        <v>5</v>
      </c>
      <c r="I357" s="253"/>
      <c r="J357" s="248"/>
      <c r="K357" s="248"/>
      <c r="L357" s="254"/>
      <c r="M357" s="255"/>
      <c r="N357" s="256"/>
      <c r="O357" s="256"/>
      <c r="P357" s="256"/>
      <c r="Q357" s="256"/>
      <c r="R357" s="256"/>
      <c r="S357" s="256"/>
      <c r="T357" s="257"/>
      <c r="AT357" s="258" t="s">
        <v>155</v>
      </c>
      <c r="AU357" s="258" t="s">
        <v>83</v>
      </c>
      <c r="AV357" s="12" t="s">
        <v>83</v>
      </c>
      <c r="AW357" s="12" t="s">
        <v>38</v>
      </c>
      <c r="AX357" s="12" t="s">
        <v>81</v>
      </c>
      <c r="AY357" s="258" t="s">
        <v>144</v>
      </c>
    </row>
    <row r="358" s="1" customFormat="1" ht="25.5" customHeight="1">
      <c r="B358" s="46"/>
      <c r="C358" s="235" t="s">
        <v>497</v>
      </c>
      <c r="D358" s="235" t="s">
        <v>148</v>
      </c>
      <c r="E358" s="236" t="s">
        <v>498</v>
      </c>
      <c r="F358" s="237" t="s">
        <v>499</v>
      </c>
      <c r="G358" s="238" t="s">
        <v>192</v>
      </c>
      <c r="H358" s="239">
        <v>88</v>
      </c>
      <c r="I358" s="240"/>
      <c r="J358" s="241">
        <f>ROUND(I358*H358,2)</f>
        <v>0</v>
      </c>
      <c r="K358" s="237" t="s">
        <v>152</v>
      </c>
      <c r="L358" s="72"/>
      <c r="M358" s="242" t="s">
        <v>21</v>
      </c>
      <c r="N358" s="243" t="s">
        <v>45</v>
      </c>
      <c r="O358" s="47"/>
      <c r="P358" s="244">
        <f>O358*H358</f>
        <v>0</v>
      </c>
      <c r="Q358" s="244">
        <v>0</v>
      </c>
      <c r="R358" s="244">
        <f>Q358*H358</f>
        <v>0</v>
      </c>
      <c r="S358" s="244">
        <v>0.001</v>
      </c>
      <c r="T358" s="245">
        <f>S358*H358</f>
        <v>0.087999999999999995</v>
      </c>
      <c r="AR358" s="24" t="s">
        <v>153</v>
      </c>
      <c r="AT358" s="24" t="s">
        <v>148</v>
      </c>
      <c r="AU358" s="24" t="s">
        <v>83</v>
      </c>
      <c r="AY358" s="24" t="s">
        <v>144</v>
      </c>
      <c r="BE358" s="246">
        <f>IF(N358="základní",J358,0)</f>
        <v>0</v>
      </c>
      <c r="BF358" s="246">
        <f>IF(N358="snížená",J358,0)</f>
        <v>0</v>
      </c>
      <c r="BG358" s="246">
        <f>IF(N358="zákl. přenesená",J358,0)</f>
        <v>0</v>
      </c>
      <c r="BH358" s="246">
        <f>IF(N358="sníž. přenesená",J358,0)</f>
        <v>0</v>
      </c>
      <c r="BI358" s="246">
        <f>IF(N358="nulová",J358,0)</f>
        <v>0</v>
      </c>
      <c r="BJ358" s="24" t="s">
        <v>81</v>
      </c>
      <c r="BK358" s="246">
        <f>ROUND(I358*H358,2)</f>
        <v>0</v>
      </c>
      <c r="BL358" s="24" t="s">
        <v>153</v>
      </c>
      <c r="BM358" s="24" t="s">
        <v>500</v>
      </c>
    </row>
    <row r="359" s="12" customFormat="1">
      <c r="B359" s="247"/>
      <c r="C359" s="248"/>
      <c r="D359" s="249" t="s">
        <v>155</v>
      </c>
      <c r="E359" s="250" t="s">
        <v>21</v>
      </c>
      <c r="F359" s="251" t="s">
        <v>501</v>
      </c>
      <c r="G359" s="248"/>
      <c r="H359" s="252">
        <v>88</v>
      </c>
      <c r="I359" s="253"/>
      <c r="J359" s="248"/>
      <c r="K359" s="248"/>
      <c r="L359" s="254"/>
      <c r="M359" s="255"/>
      <c r="N359" s="256"/>
      <c r="O359" s="256"/>
      <c r="P359" s="256"/>
      <c r="Q359" s="256"/>
      <c r="R359" s="256"/>
      <c r="S359" s="256"/>
      <c r="T359" s="257"/>
      <c r="AT359" s="258" t="s">
        <v>155</v>
      </c>
      <c r="AU359" s="258" t="s">
        <v>83</v>
      </c>
      <c r="AV359" s="12" t="s">
        <v>83</v>
      </c>
      <c r="AW359" s="12" t="s">
        <v>38</v>
      </c>
      <c r="AX359" s="12" t="s">
        <v>81</v>
      </c>
      <c r="AY359" s="258" t="s">
        <v>144</v>
      </c>
    </row>
    <row r="360" s="1" customFormat="1" ht="25.5" customHeight="1">
      <c r="B360" s="46"/>
      <c r="C360" s="235" t="s">
        <v>502</v>
      </c>
      <c r="D360" s="235" t="s">
        <v>148</v>
      </c>
      <c r="E360" s="236" t="s">
        <v>503</v>
      </c>
      <c r="F360" s="237" t="s">
        <v>504</v>
      </c>
      <c r="G360" s="238" t="s">
        <v>192</v>
      </c>
      <c r="H360" s="239">
        <v>125</v>
      </c>
      <c r="I360" s="240"/>
      <c r="J360" s="241">
        <f>ROUND(I360*H360,2)</f>
        <v>0</v>
      </c>
      <c r="K360" s="237" t="s">
        <v>152</v>
      </c>
      <c r="L360" s="72"/>
      <c r="M360" s="242" t="s">
        <v>21</v>
      </c>
      <c r="N360" s="243" t="s">
        <v>45</v>
      </c>
      <c r="O360" s="47"/>
      <c r="P360" s="244">
        <f>O360*H360</f>
        <v>0</v>
      </c>
      <c r="Q360" s="244">
        <v>0</v>
      </c>
      <c r="R360" s="244">
        <f>Q360*H360</f>
        <v>0</v>
      </c>
      <c r="S360" s="244">
        <v>0.0030000000000000001</v>
      </c>
      <c r="T360" s="245">
        <f>S360*H360</f>
        <v>0.375</v>
      </c>
      <c r="AR360" s="24" t="s">
        <v>153</v>
      </c>
      <c r="AT360" s="24" t="s">
        <v>148</v>
      </c>
      <c r="AU360" s="24" t="s">
        <v>83</v>
      </c>
      <c r="AY360" s="24" t="s">
        <v>144</v>
      </c>
      <c r="BE360" s="246">
        <f>IF(N360="základní",J360,0)</f>
        <v>0</v>
      </c>
      <c r="BF360" s="246">
        <f>IF(N360="snížená",J360,0)</f>
        <v>0</v>
      </c>
      <c r="BG360" s="246">
        <f>IF(N360="zákl. přenesená",J360,0)</f>
        <v>0</v>
      </c>
      <c r="BH360" s="246">
        <f>IF(N360="sníž. přenesená",J360,0)</f>
        <v>0</v>
      </c>
      <c r="BI360" s="246">
        <f>IF(N360="nulová",J360,0)</f>
        <v>0</v>
      </c>
      <c r="BJ360" s="24" t="s">
        <v>81</v>
      </c>
      <c r="BK360" s="246">
        <f>ROUND(I360*H360,2)</f>
        <v>0</v>
      </c>
      <c r="BL360" s="24" t="s">
        <v>153</v>
      </c>
      <c r="BM360" s="24" t="s">
        <v>505</v>
      </c>
    </row>
    <row r="361" s="12" customFormat="1">
      <c r="B361" s="247"/>
      <c r="C361" s="248"/>
      <c r="D361" s="249" t="s">
        <v>155</v>
      </c>
      <c r="E361" s="250" t="s">
        <v>21</v>
      </c>
      <c r="F361" s="251" t="s">
        <v>506</v>
      </c>
      <c r="G361" s="248"/>
      <c r="H361" s="252">
        <v>125</v>
      </c>
      <c r="I361" s="253"/>
      <c r="J361" s="248"/>
      <c r="K361" s="248"/>
      <c r="L361" s="254"/>
      <c r="M361" s="255"/>
      <c r="N361" s="256"/>
      <c r="O361" s="256"/>
      <c r="P361" s="256"/>
      <c r="Q361" s="256"/>
      <c r="R361" s="256"/>
      <c r="S361" s="256"/>
      <c r="T361" s="257"/>
      <c r="AT361" s="258" t="s">
        <v>155</v>
      </c>
      <c r="AU361" s="258" t="s">
        <v>83</v>
      </c>
      <c r="AV361" s="12" t="s">
        <v>83</v>
      </c>
      <c r="AW361" s="12" t="s">
        <v>38</v>
      </c>
      <c r="AX361" s="12" t="s">
        <v>81</v>
      </c>
      <c r="AY361" s="258" t="s">
        <v>144</v>
      </c>
    </row>
    <row r="362" s="1" customFormat="1" ht="25.5" customHeight="1">
      <c r="B362" s="46"/>
      <c r="C362" s="235" t="s">
        <v>507</v>
      </c>
      <c r="D362" s="235" t="s">
        <v>148</v>
      </c>
      <c r="E362" s="236" t="s">
        <v>508</v>
      </c>
      <c r="F362" s="237" t="s">
        <v>509</v>
      </c>
      <c r="G362" s="238" t="s">
        <v>192</v>
      </c>
      <c r="H362" s="239">
        <v>7.5</v>
      </c>
      <c r="I362" s="240"/>
      <c r="J362" s="241">
        <f>ROUND(I362*H362,2)</f>
        <v>0</v>
      </c>
      <c r="K362" s="237" t="s">
        <v>152</v>
      </c>
      <c r="L362" s="72"/>
      <c r="M362" s="242" t="s">
        <v>21</v>
      </c>
      <c r="N362" s="243" t="s">
        <v>45</v>
      </c>
      <c r="O362" s="47"/>
      <c r="P362" s="244">
        <f>O362*H362</f>
        <v>0</v>
      </c>
      <c r="Q362" s="244">
        <v>0.00282</v>
      </c>
      <c r="R362" s="244">
        <f>Q362*H362</f>
        <v>0.021149999999999999</v>
      </c>
      <c r="S362" s="244">
        <v>0.10100000000000001</v>
      </c>
      <c r="T362" s="245">
        <f>S362*H362</f>
        <v>0.75750000000000006</v>
      </c>
      <c r="AR362" s="24" t="s">
        <v>153</v>
      </c>
      <c r="AT362" s="24" t="s">
        <v>148</v>
      </c>
      <c r="AU362" s="24" t="s">
        <v>83</v>
      </c>
      <c r="AY362" s="24" t="s">
        <v>144</v>
      </c>
      <c r="BE362" s="246">
        <f>IF(N362="základní",J362,0)</f>
        <v>0</v>
      </c>
      <c r="BF362" s="246">
        <f>IF(N362="snížená",J362,0)</f>
        <v>0</v>
      </c>
      <c r="BG362" s="246">
        <f>IF(N362="zákl. přenesená",J362,0)</f>
        <v>0</v>
      </c>
      <c r="BH362" s="246">
        <f>IF(N362="sníž. přenesená",J362,0)</f>
        <v>0</v>
      </c>
      <c r="BI362" s="246">
        <f>IF(N362="nulová",J362,0)</f>
        <v>0</v>
      </c>
      <c r="BJ362" s="24" t="s">
        <v>81</v>
      </c>
      <c r="BK362" s="246">
        <f>ROUND(I362*H362,2)</f>
        <v>0</v>
      </c>
      <c r="BL362" s="24" t="s">
        <v>153</v>
      </c>
      <c r="BM362" s="24" t="s">
        <v>510</v>
      </c>
    </row>
    <row r="363" s="1" customFormat="1">
      <c r="B363" s="46"/>
      <c r="C363" s="74"/>
      <c r="D363" s="249" t="s">
        <v>166</v>
      </c>
      <c r="E363" s="74"/>
      <c r="F363" s="259" t="s">
        <v>511</v>
      </c>
      <c r="G363" s="74"/>
      <c r="H363" s="74"/>
      <c r="I363" s="203"/>
      <c r="J363" s="74"/>
      <c r="K363" s="74"/>
      <c r="L363" s="72"/>
      <c r="M363" s="260"/>
      <c r="N363" s="47"/>
      <c r="O363" s="47"/>
      <c r="P363" s="47"/>
      <c r="Q363" s="47"/>
      <c r="R363" s="47"/>
      <c r="S363" s="47"/>
      <c r="T363" s="95"/>
      <c r="AT363" s="24" t="s">
        <v>166</v>
      </c>
      <c r="AU363" s="24" t="s">
        <v>83</v>
      </c>
    </row>
    <row r="364" s="12" customFormat="1">
      <c r="B364" s="247"/>
      <c r="C364" s="248"/>
      <c r="D364" s="249" t="s">
        <v>155</v>
      </c>
      <c r="E364" s="250" t="s">
        <v>21</v>
      </c>
      <c r="F364" s="251" t="s">
        <v>512</v>
      </c>
      <c r="G364" s="248"/>
      <c r="H364" s="252">
        <v>0.75</v>
      </c>
      <c r="I364" s="253"/>
      <c r="J364" s="248"/>
      <c r="K364" s="248"/>
      <c r="L364" s="254"/>
      <c r="M364" s="255"/>
      <c r="N364" s="256"/>
      <c r="O364" s="256"/>
      <c r="P364" s="256"/>
      <c r="Q364" s="256"/>
      <c r="R364" s="256"/>
      <c r="S364" s="256"/>
      <c r="T364" s="257"/>
      <c r="AT364" s="258" t="s">
        <v>155</v>
      </c>
      <c r="AU364" s="258" t="s">
        <v>83</v>
      </c>
      <c r="AV364" s="12" t="s">
        <v>83</v>
      </c>
      <c r="AW364" s="12" t="s">
        <v>38</v>
      </c>
      <c r="AX364" s="12" t="s">
        <v>74</v>
      </c>
      <c r="AY364" s="258" t="s">
        <v>144</v>
      </c>
    </row>
    <row r="365" s="12" customFormat="1">
      <c r="B365" s="247"/>
      <c r="C365" s="248"/>
      <c r="D365" s="249" t="s">
        <v>155</v>
      </c>
      <c r="E365" s="250" t="s">
        <v>21</v>
      </c>
      <c r="F365" s="251" t="s">
        <v>513</v>
      </c>
      <c r="G365" s="248"/>
      <c r="H365" s="252">
        <v>0.75</v>
      </c>
      <c r="I365" s="253"/>
      <c r="J365" s="248"/>
      <c r="K365" s="248"/>
      <c r="L365" s="254"/>
      <c r="M365" s="255"/>
      <c r="N365" s="256"/>
      <c r="O365" s="256"/>
      <c r="P365" s="256"/>
      <c r="Q365" s="256"/>
      <c r="R365" s="256"/>
      <c r="S365" s="256"/>
      <c r="T365" s="257"/>
      <c r="AT365" s="258" t="s">
        <v>155</v>
      </c>
      <c r="AU365" s="258" t="s">
        <v>83</v>
      </c>
      <c r="AV365" s="12" t="s">
        <v>83</v>
      </c>
      <c r="AW365" s="12" t="s">
        <v>38</v>
      </c>
      <c r="AX365" s="12" t="s">
        <v>74</v>
      </c>
      <c r="AY365" s="258" t="s">
        <v>144</v>
      </c>
    </row>
    <row r="366" s="12" customFormat="1">
      <c r="B366" s="247"/>
      <c r="C366" s="248"/>
      <c r="D366" s="249" t="s">
        <v>155</v>
      </c>
      <c r="E366" s="250" t="s">
        <v>21</v>
      </c>
      <c r="F366" s="251" t="s">
        <v>514</v>
      </c>
      <c r="G366" s="248"/>
      <c r="H366" s="252">
        <v>0.75</v>
      </c>
      <c r="I366" s="253"/>
      <c r="J366" s="248"/>
      <c r="K366" s="248"/>
      <c r="L366" s="254"/>
      <c r="M366" s="255"/>
      <c r="N366" s="256"/>
      <c r="O366" s="256"/>
      <c r="P366" s="256"/>
      <c r="Q366" s="256"/>
      <c r="R366" s="256"/>
      <c r="S366" s="256"/>
      <c r="T366" s="257"/>
      <c r="AT366" s="258" t="s">
        <v>155</v>
      </c>
      <c r="AU366" s="258" t="s">
        <v>83</v>
      </c>
      <c r="AV366" s="12" t="s">
        <v>83</v>
      </c>
      <c r="AW366" s="12" t="s">
        <v>38</v>
      </c>
      <c r="AX366" s="12" t="s">
        <v>74</v>
      </c>
      <c r="AY366" s="258" t="s">
        <v>144</v>
      </c>
    </row>
    <row r="367" s="12" customFormat="1">
      <c r="B367" s="247"/>
      <c r="C367" s="248"/>
      <c r="D367" s="249" t="s">
        <v>155</v>
      </c>
      <c r="E367" s="250" t="s">
        <v>21</v>
      </c>
      <c r="F367" s="251" t="s">
        <v>515</v>
      </c>
      <c r="G367" s="248"/>
      <c r="H367" s="252">
        <v>0.75</v>
      </c>
      <c r="I367" s="253"/>
      <c r="J367" s="248"/>
      <c r="K367" s="248"/>
      <c r="L367" s="254"/>
      <c r="M367" s="255"/>
      <c r="N367" s="256"/>
      <c r="O367" s="256"/>
      <c r="P367" s="256"/>
      <c r="Q367" s="256"/>
      <c r="R367" s="256"/>
      <c r="S367" s="256"/>
      <c r="T367" s="257"/>
      <c r="AT367" s="258" t="s">
        <v>155</v>
      </c>
      <c r="AU367" s="258" t="s">
        <v>83</v>
      </c>
      <c r="AV367" s="12" t="s">
        <v>83</v>
      </c>
      <c r="AW367" s="12" t="s">
        <v>38</v>
      </c>
      <c r="AX367" s="12" t="s">
        <v>74</v>
      </c>
      <c r="AY367" s="258" t="s">
        <v>144</v>
      </c>
    </row>
    <row r="368" s="12" customFormat="1">
      <c r="B368" s="247"/>
      <c r="C368" s="248"/>
      <c r="D368" s="249" t="s">
        <v>155</v>
      </c>
      <c r="E368" s="250" t="s">
        <v>21</v>
      </c>
      <c r="F368" s="251" t="s">
        <v>516</v>
      </c>
      <c r="G368" s="248"/>
      <c r="H368" s="252">
        <v>0.75</v>
      </c>
      <c r="I368" s="253"/>
      <c r="J368" s="248"/>
      <c r="K368" s="248"/>
      <c r="L368" s="254"/>
      <c r="M368" s="255"/>
      <c r="N368" s="256"/>
      <c r="O368" s="256"/>
      <c r="P368" s="256"/>
      <c r="Q368" s="256"/>
      <c r="R368" s="256"/>
      <c r="S368" s="256"/>
      <c r="T368" s="257"/>
      <c r="AT368" s="258" t="s">
        <v>155</v>
      </c>
      <c r="AU368" s="258" t="s">
        <v>83</v>
      </c>
      <c r="AV368" s="12" t="s">
        <v>83</v>
      </c>
      <c r="AW368" s="12" t="s">
        <v>38</v>
      </c>
      <c r="AX368" s="12" t="s">
        <v>74</v>
      </c>
      <c r="AY368" s="258" t="s">
        <v>144</v>
      </c>
    </row>
    <row r="369" s="12" customFormat="1">
      <c r="B369" s="247"/>
      <c r="C369" s="248"/>
      <c r="D369" s="249" t="s">
        <v>155</v>
      </c>
      <c r="E369" s="250" t="s">
        <v>21</v>
      </c>
      <c r="F369" s="251" t="s">
        <v>517</v>
      </c>
      <c r="G369" s="248"/>
      <c r="H369" s="252">
        <v>0.75</v>
      </c>
      <c r="I369" s="253"/>
      <c r="J369" s="248"/>
      <c r="K369" s="248"/>
      <c r="L369" s="254"/>
      <c r="M369" s="255"/>
      <c r="N369" s="256"/>
      <c r="O369" s="256"/>
      <c r="P369" s="256"/>
      <c r="Q369" s="256"/>
      <c r="R369" s="256"/>
      <c r="S369" s="256"/>
      <c r="T369" s="257"/>
      <c r="AT369" s="258" t="s">
        <v>155</v>
      </c>
      <c r="AU369" s="258" t="s">
        <v>83</v>
      </c>
      <c r="AV369" s="12" t="s">
        <v>83</v>
      </c>
      <c r="AW369" s="12" t="s">
        <v>38</v>
      </c>
      <c r="AX369" s="12" t="s">
        <v>74</v>
      </c>
      <c r="AY369" s="258" t="s">
        <v>144</v>
      </c>
    </row>
    <row r="370" s="12" customFormat="1">
      <c r="B370" s="247"/>
      <c r="C370" s="248"/>
      <c r="D370" s="249" t="s">
        <v>155</v>
      </c>
      <c r="E370" s="250" t="s">
        <v>21</v>
      </c>
      <c r="F370" s="251" t="s">
        <v>518</v>
      </c>
      <c r="G370" s="248"/>
      <c r="H370" s="252">
        <v>0.75</v>
      </c>
      <c r="I370" s="253"/>
      <c r="J370" s="248"/>
      <c r="K370" s="248"/>
      <c r="L370" s="254"/>
      <c r="M370" s="255"/>
      <c r="N370" s="256"/>
      <c r="O370" s="256"/>
      <c r="P370" s="256"/>
      <c r="Q370" s="256"/>
      <c r="R370" s="256"/>
      <c r="S370" s="256"/>
      <c r="T370" s="257"/>
      <c r="AT370" s="258" t="s">
        <v>155</v>
      </c>
      <c r="AU370" s="258" t="s">
        <v>83</v>
      </c>
      <c r="AV370" s="12" t="s">
        <v>83</v>
      </c>
      <c r="AW370" s="12" t="s">
        <v>38</v>
      </c>
      <c r="AX370" s="12" t="s">
        <v>74</v>
      </c>
      <c r="AY370" s="258" t="s">
        <v>144</v>
      </c>
    </row>
    <row r="371" s="12" customFormat="1">
      <c r="B371" s="247"/>
      <c r="C371" s="248"/>
      <c r="D371" s="249" t="s">
        <v>155</v>
      </c>
      <c r="E371" s="250" t="s">
        <v>21</v>
      </c>
      <c r="F371" s="251" t="s">
        <v>519</v>
      </c>
      <c r="G371" s="248"/>
      <c r="H371" s="252">
        <v>0.75</v>
      </c>
      <c r="I371" s="253"/>
      <c r="J371" s="248"/>
      <c r="K371" s="248"/>
      <c r="L371" s="254"/>
      <c r="M371" s="255"/>
      <c r="N371" s="256"/>
      <c r="O371" s="256"/>
      <c r="P371" s="256"/>
      <c r="Q371" s="256"/>
      <c r="R371" s="256"/>
      <c r="S371" s="256"/>
      <c r="T371" s="257"/>
      <c r="AT371" s="258" t="s">
        <v>155</v>
      </c>
      <c r="AU371" s="258" t="s">
        <v>83</v>
      </c>
      <c r="AV371" s="12" t="s">
        <v>83</v>
      </c>
      <c r="AW371" s="12" t="s">
        <v>38</v>
      </c>
      <c r="AX371" s="12" t="s">
        <v>74</v>
      </c>
      <c r="AY371" s="258" t="s">
        <v>144</v>
      </c>
    </row>
    <row r="372" s="12" customFormat="1">
      <c r="B372" s="247"/>
      <c r="C372" s="248"/>
      <c r="D372" s="249" t="s">
        <v>155</v>
      </c>
      <c r="E372" s="250" t="s">
        <v>21</v>
      </c>
      <c r="F372" s="251" t="s">
        <v>520</v>
      </c>
      <c r="G372" s="248"/>
      <c r="H372" s="252">
        <v>0.75</v>
      </c>
      <c r="I372" s="253"/>
      <c r="J372" s="248"/>
      <c r="K372" s="248"/>
      <c r="L372" s="254"/>
      <c r="M372" s="255"/>
      <c r="N372" s="256"/>
      <c r="O372" s="256"/>
      <c r="P372" s="256"/>
      <c r="Q372" s="256"/>
      <c r="R372" s="256"/>
      <c r="S372" s="256"/>
      <c r="T372" s="257"/>
      <c r="AT372" s="258" t="s">
        <v>155</v>
      </c>
      <c r="AU372" s="258" t="s">
        <v>83</v>
      </c>
      <c r="AV372" s="12" t="s">
        <v>83</v>
      </c>
      <c r="AW372" s="12" t="s">
        <v>38</v>
      </c>
      <c r="AX372" s="12" t="s">
        <v>74</v>
      </c>
      <c r="AY372" s="258" t="s">
        <v>144</v>
      </c>
    </row>
    <row r="373" s="12" customFormat="1">
      <c r="B373" s="247"/>
      <c r="C373" s="248"/>
      <c r="D373" s="249" t="s">
        <v>155</v>
      </c>
      <c r="E373" s="250" t="s">
        <v>21</v>
      </c>
      <c r="F373" s="251" t="s">
        <v>521</v>
      </c>
      <c r="G373" s="248"/>
      <c r="H373" s="252">
        <v>0.75</v>
      </c>
      <c r="I373" s="253"/>
      <c r="J373" s="248"/>
      <c r="K373" s="248"/>
      <c r="L373" s="254"/>
      <c r="M373" s="255"/>
      <c r="N373" s="256"/>
      <c r="O373" s="256"/>
      <c r="P373" s="256"/>
      <c r="Q373" s="256"/>
      <c r="R373" s="256"/>
      <c r="S373" s="256"/>
      <c r="T373" s="257"/>
      <c r="AT373" s="258" t="s">
        <v>155</v>
      </c>
      <c r="AU373" s="258" t="s">
        <v>83</v>
      </c>
      <c r="AV373" s="12" t="s">
        <v>83</v>
      </c>
      <c r="AW373" s="12" t="s">
        <v>38</v>
      </c>
      <c r="AX373" s="12" t="s">
        <v>74</v>
      </c>
      <c r="AY373" s="258" t="s">
        <v>144</v>
      </c>
    </row>
    <row r="374" s="13" customFormat="1">
      <c r="B374" s="261"/>
      <c r="C374" s="262"/>
      <c r="D374" s="249" t="s">
        <v>155</v>
      </c>
      <c r="E374" s="263" t="s">
        <v>21</v>
      </c>
      <c r="F374" s="264" t="s">
        <v>522</v>
      </c>
      <c r="G374" s="262"/>
      <c r="H374" s="265">
        <v>7.5</v>
      </c>
      <c r="I374" s="266"/>
      <c r="J374" s="262"/>
      <c r="K374" s="262"/>
      <c r="L374" s="267"/>
      <c r="M374" s="268"/>
      <c r="N374" s="269"/>
      <c r="O374" s="269"/>
      <c r="P374" s="269"/>
      <c r="Q374" s="269"/>
      <c r="R374" s="269"/>
      <c r="S374" s="269"/>
      <c r="T374" s="270"/>
      <c r="AT374" s="271" t="s">
        <v>155</v>
      </c>
      <c r="AU374" s="271" t="s">
        <v>83</v>
      </c>
      <c r="AV374" s="13" t="s">
        <v>153</v>
      </c>
      <c r="AW374" s="13" t="s">
        <v>38</v>
      </c>
      <c r="AX374" s="13" t="s">
        <v>81</v>
      </c>
      <c r="AY374" s="271" t="s">
        <v>144</v>
      </c>
    </row>
    <row r="375" s="1" customFormat="1" ht="16.5" customHeight="1">
      <c r="B375" s="46"/>
      <c r="C375" s="235" t="s">
        <v>523</v>
      </c>
      <c r="D375" s="235" t="s">
        <v>148</v>
      </c>
      <c r="E375" s="236" t="s">
        <v>524</v>
      </c>
      <c r="F375" s="237" t="s">
        <v>525</v>
      </c>
      <c r="G375" s="238" t="s">
        <v>172</v>
      </c>
      <c r="H375" s="239">
        <v>306.77499999999998</v>
      </c>
      <c r="I375" s="240"/>
      <c r="J375" s="241">
        <f>ROUND(I375*H375,2)</f>
        <v>0</v>
      </c>
      <c r="K375" s="237" t="s">
        <v>152</v>
      </c>
      <c r="L375" s="72"/>
      <c r="M375" s="242" t="s">
        <v>21</v>
      </c>
      <c r="N375" s="243" t="s">
        <v>45</v>
      </c>
      <c r="O375" s="47"/>
      <c r="P375" s="244">
        <f>O375*H375</f>
        <v>0</v>
      </c>
      <c r="Q375" s="244">
        <v>0</v>
      </c>
      <c r="R375" s="244">
        <f>Q375*H375</f>
        <v>0</v>
      </c>
      <c r="S375" s="244">
        <v>0.060999999999999999</v>
      </c>
      <c r="T375" s="245">
        <f>S375*H375</f>
        <v>18.713274999999999</v>
      </c>
      <c r="AR375" s="24" t="s">
        <v>153</v>
      </c>
      <c r="AT375" s="24" t="s">
        <v>148</v>
      </c>
      <c r="AU375" s="24" t="s">
        <v>83</v>
      </c>
      <c r="AY375" s="24" t="s">
        <v>144</v>
      </c>
      <c r="BE375" s="246">
        <f>IF(N375="základní",J375,0)</f>
        <v>0</v>
      </c>
      <c r="BF375" s="246">
        <f>IF(N375="snížená",J375,0)</f>
        <v>0</v>
      </c>
      <c r="BG375" s="246">
        <f>IF(N375="zákl. přenesená",J375,0)</f>
        <v>0</v>
      </c>
      <c r="BH375" s="246">
        <f>IF(N375="sníž. přenesená",J375,0)</f>
        <v>0</v>
      </c>
      <c r="BI375" s="246">
        <f>IF(N375="nulová",J375,0)</f>
        <v>0</v>
      </c>
      <c r="BJ375" s="24" t="s">
        <v>81</v>
      </c>
      <c r="BK375" s="246">
        <f>ROUND(I375*H375,2)</f>
        <v>0</v>
      </c>
      <c r="BL375" s="24" t="s">
        <v>153</v>
      </c>
      <c r="BM375" s="24" t="s">
        <v>526</v>
      </c>
    </row>
    <row r="376" s="12" customFormat="1">
      <c r="B376" s="247"/>
      <c r="C376" s="248"/>
      <c r="D376" s="249" t="s">
        <v>155</v>
      </c>
      <c r="E376" s="250" t="s">
        <v>21</v>
      </c>
      <c r="F376" s="251" t="s">
        <v>318</v>
      </c>
      <c r="G376" s="248"/>
      <c r="H376" s="252">
        <v>6</v>
      </c>
      <c r="I376" s="253"/>
      <c r="J376" s="248"/>
      <c r="K376" s="248"/>
      <c r="L376" s="254"/>
      <c r="M376" s="255"/>
      <c r="N376" s="256"/>
      <c r="O376" s="256"/>
      <c r="P376" s="256"/>
      <c r="Q376" s="256"/>
      <c r="R376" s="256"/>
      <c r="S376" s="256"/>
      <c r="T376" s="257"/>
      <c r="AT376" s="258" t="s">
        <v>155</v>
      </c>
      <c r="AU376" s="258" t="s">
        <v>83</v>
      </c>
      <c r="AV376" s="12" t="s">
        <v>83</v>
      </c>
      <c r="AW376" s="12" t="s">
        <v>38</v>
      </c>
      <c r="AX376" s="12" t="s">
        <v>74</v>
      </c>
      <c r="AY376" s="258" t="s">
        <v>144</v>
      </c>
    </row>
    <row r="377" s="12" customFormat="1">
      <c r="B377" s="247"/>
      <c r="C377" s="248"/>
      <c r="D377" s="249" t="s">
        <v>155</v>
      </c>
      <c r="E377" s="250" t="s">
        <v>21</v>
      </c>
      <c r="F377" s="251" t="s">
        <v>319</v>
      </c>
      <c r="G377" s="248"/>
      <c r="H377" s="252">
        <v>38.200000000000003</v>
      </c>
      <c r="I377" s="253"/>
      <c r="J377" s="248"/>
      <c r="K377" s="248"/>
      <c r="L377" s="254"/>
      <c r="M377" s="255"/>
      <c r="N377" s="256"/>
      <c r="O377" s="256"/>
      <c r="P377" s="256"/>
      <c r="Q377" s="256"/>
      <c r="R377" s="256"/>
      <c r="S377" s="256"/>
      <c r="T377" s="257"/>
      <c r="AT377" s="258" t="s">
        <v>155</v>
      </c>
      <c r="AU377" s="258" t="s">
        <v>83</v>
      </c>
      <c r="AV377" s="12" t="s">
        <v>83</v>
      </c>
      <c r="AW377" s="12" t="s">
        <v>38</v>
      </c>
      <c r="AX377" s="12" t="s">
        <v>74</v>
      </c>
      <c r="AY377" s="258" t="s">
        <v>144</v>
      </c>
    </row>
    <row r="378" s="12" customFormat="1">
      <c r="B378" s="247"/>
      <c r="C378" s="248"/>
      <c r="D378" s="249" t="s">
        <v>155</v>
      </c>
      <c r="E378" s="250" t="s">
        <v>21</v>
      </c>
      <c r="F378" s="251" t="s">
        <v>320</v>
      </c>
      <c r="G378" s="248"/>
      <c r="H378" s="252">
        <v>26.199999999999999</v>
      </c>
      <c r="I378" s="253"/>
      <c r="J378" s="248"/>
      <c r="K378" s="248"/>
      <c r="L378" s="254"/>
      <c r="M378" s="255"/>
      <c r="N378" s="256"/>
      <c r="O378" s="256"/>
      <c r="P378" s="256"/>
      <c r="Q378" s="256"/>
      <c r="R378" s="256"/>
      <c r="S378" s="256"/>
      <c r="T378" s="257"/>
      <c r="AT378" s="258" t="s">
        <v>155</v>
      </c>
      <c r="AU378" s="258" t="s">
        <v>83</v>
      </c>
      <c r="AV378" s="12" t="s">
        <v>83</v>
      </c>
      <c r="AW378" s="12" t="s">
        <v>38</v>
      </c>
      <c r="AX378" s="12" t="s">
        <v>74</v>
      </c>
      <c r="AY378" s="258" t="s">
        <v>144</v>
      </c>
    </row>
    <row r="379" s="12" customFormat="1">
      <c r="B379" s="247"/>
      <c r="C379" s="248"/>
      <c r="D379" s="249" t="s">
        <v>155</v>
      </c>
      <c r="E379" s="250" t="s">
        <v>21</v>
      </c>
      <c r="F379" s="251" t="s">
        <v>321</v>
      </c>
      <c r="G379" s="248"/>
      <c r="H379" s="252">
        <v>25.899999999999999</v>
      </c>
      <c r="I379" s="253"/>
      <c r="J379" s="248"/>
      <c r="K379" s="248"/>
      <c r="L379" s="254"/>
      <c r="M379" s="255"/>
      <c r="N379" s="256"/>
      <c r="O379" s="256"/>
      <c r="P379" s="256"/>
      <c r="Q379" s="256"/>
      <c r="R379" s="256"/>
      <c r="S379" s="256"/>
      <c r="T379" s="257"/>
      <c r="AT379" s="258" t="s">
        <v>155</v>
      </c>
      <c r="AU379" s="258" t="s">
        <v>83</v>
      </c>
      <c r="AV379" s="12" t="s">
        <v>83</v>
      </c>
      <c r="AW379" s="12" t="s">
        <v>38</v>
      </c>
      <c r="AX379" s="12" t="s">
        <v>74</v>
      </c>
      <c r="AY379" s="258" t="s">
        <v>144</v>
      </c>
    </row>
    <row r="380" s="12" customFormat="1">
      <c r="B380" s="247"/>
      <c r="C380" s="248"/>
      <c r="D380" s="249" t="s">
        <v>155</v>
      </c>
      <c r="E380" s="250" t="s">
        <v>21</v>
      </c>
      <c r="F380" s="251" t="s">
        <v>322</v>
      </c>
      <c r="G380" s="248"/>
      <c r="H380" s="252">
        <v>37.600000000000001</v>
      </c>
      <c r="I380" s="253"/>
      <c r="J380" s="248"/>
      <c r="K380" s="248"/>
      <c r="L380" s="254"/>
      <c r="M380" s="255"/>
      <c r="N380" s="256"/>
      <c r="O380" s="256"/>
      <c r="P380" s="256"/>
      <c r="Q380" s="256"/>
      <c r="R380" s="256"/>
      <c r="S380" s="256"/>
      <c r="T380" s="257"/>
      <c r="AT380" s="258" t="s">
        <v>155</v>
      </c>
      <c r="AU380" s="258" t="s">
        <v>83</v>
      </c>
      <c r="AV380" s="12" t="s">
        <v>83</v>
      </c>
      <c r="AW380" s="12" t="s">
        <v>38</v>
      </c>
      <c r="AX380" s="12" t="s">
        <v>74</v>
      </c>
      <c r="AY380" s="258" t="s">
        <v>144</v>
      </c>
    </row>
    <row r="381" s="12" customFormat="1">
      <c r="B381" s="247"/>
      <c r="C381" s="248"/>
      <c r="D381" s="249" t="s">
        <v>155</v>
      </c>
      <c r="E381" s="250" t="s">
        <v>21</v>
      </c>
      <c r="F381" s="251" t="s">
        <v>323</v>
      </c>
      <c r="G381" s="248"/>
      <c r="H381" s="252">
        <v>121.95</v>
      </c>
      <c r="I381" s="253"/>
      <c r="J381" s="248"/>
      <c r="K381" s="248"/>
      <c r="L381" s="254"/>
      <c r="M381" s="255"/>
      <c r="N381" s="256"/>
      <c r="O381" s="256"/>
      <c r="P381" s="256"/>
      <c r="Q381" s="256"/>
      <c r="R381" s="256"/>
      <c r="S381" s="256"/>
      <c r="T381" s="257"/>
      <c r="AT381" s="258" t="s">
        <v>155</v>
      </c>
      <c r="AU381" s="258" t="s">
        <v>83</v>
      </c>
      <c r="AV381" s="12" t="s">
        <v>83</v>
      </c>
      <c r="AW381" s="12" t="s">
        <v>38</v>
      </c>
      <c r="AX381" s="12" t="s">
        <v>74</v>
      </c>
      <c r="AY381" s="258" t="s">
        <v>144</v>
      </c>
    </row>
    <row r="382" s="12" customFormat="1">
      <c r="B382" s="247"/>
      <c r="C382" s="248"/>
      <c r="D382" s="249" t="s">
        <v>155</v>
      </c>
      <c r="E382" s="250" t="s">
        <v>21</v>
      </c>
      <c r="F382" s="251" t="s">
        <v>324</v>
      </c>
      <c r="G382" s="248"/>
      <c r="H382" s="252">
        <v>4.9500000000000002</v>
      </c>
      <c r="I382" s="253"/>
      <c r="J382" s="248"/>
      <c r="K382" s="248"/>
      <c r="L382" s="254"/>
      <c r="M382" s="255"/>
      <c r="N382" s="256"/>
      <c r="O382" s="256"/>
      <c r="P382" s="256"/>
      <c r="Q382" s="256"/>
      <c r="R382" s="256"/>
      <c r="S382" s="256"/>
      <c r="T382" s="257"/>
      <c r="AT382" s="258" t="s">
        <v>155</v>
      </c>
      <c r="AU382" s="258" t="s">
        <v>83</v>
      </c>
      <c r="AV382" s="12" t="s">
        <v>83</v>
      </c>
      <c r="AW382" s="12" t="s">
        <v>38</v>
      </c>
      <c r="AX382" s="12" t="s">
        <v>74</v>
      </c>
      <c r="AY382" s="258" t="s">
        <v>144</v>
      </c>
    </row>
    <row r="383" s="12" customFormat="1">
      <c r="B383" s="247"/>
      <c r="C383" s="248"/>
      <c r="D383" s="249" t="s">
        <v>155</v>
      </c>
      <c r="E383" s="250" t="s">
        <v>21</v>
      </c>
      <c r="F383" s="251" t="s">
        <v>325</v>
      </c>
      <c r="G383" s="248"/>
      <c r="H383" s="252">
        <v>4</v>
      </c>
      <c r="I383" s="253"/>
      <c r="J383" s="248"/>
      <c r="K383" s="248"/>
      <c r="L383" s="254"/>
      <c r="M383" s="255"/>
      <c r="N383" s="256"/>
      <c r="O383" s="256"/>
      <c r="P383" s="256"/>
      <c r="Q383" s="256"/>
      <c r="R383" s="256"/>
      <c r="S383" s="256"/>
      <c r="T383" s="257"/>
      <c r="AT383" s="258" t="s">
        <v>155</v>
      </c>
      <c r="AU383" s="258" t="s">
        <v>83</v>
      </c>
      <c r="AV383" s="12" t="s">
        <v>83</v>
      </c>
      <c r="AW383" s="12" t="s">
        <v>38</v>
      </c>
      <c r="AX383" s="12" t="s">
        <v>74</v>
      </c>
      <c r="AY383" s="258" t="s">
        <v>144</v>
      </c>
    </row>
    <row r="384" s="14" customFormat="1">
      <c r="B384" s="272"/>
      <c r="C384" s="273"/>
      <c r="D384" s="249" t="s">
        <v>155</v>
      </c>
      <c r="E384" s="274" t="s">
        <v>21</v>
      </c>
      <c r="F384" s="275" t="s">
        <v>326</v>
      </c>
      <c r="G384" s="273"/>
      <c r="H384" s="276">
        <v>264.80000000000001</v>
      </c>
      <c r="I384" s="277"/>
      <c r="J384" s="273"/>
      <c r="K384" s="273"/>
      <c r="L384" s="278"/>
      <c r="M384" s="279"/>
      <c r="N384" s="280"/>
      <c r="O384" s="280"/>
      <c r="P384" s="280"/>
      <c r="Q384" s="280"/>
      <c r="R384" s="280"/>
      <c r="S384" s="280"/>
      <c r="T384" s="281"/>
      <c r="AT384" s="282" t="s">
        <v>155</v>
      </c>
      <c r="AU384" s="282" t="s">
        <v>83</v>
      </c>
      <c r="AV384" s="14" t="s">
        <v>145</v>
      </c>
      <c r="AW384" s="14" t="s">
        <v>38</v>
      </c>
      <c r="AX384" s="14" t="s">
        <v>74</v>
      </c>
      <c r="AY384" s="282" t="s">
        <v>144</v>
      </c>
    </row>
    <row r="385" s="12" customFormat="1">
      <c r="B385" s="247"/>
      <c r="C385" s="248"/>
      <c r="D385" s="249" t="s">
        <v>155</v>
      </c>
      <c r="E385" s="250" t="s">
        <v>21</v>
      </c>
      <c r="F385" s="251" t="s">
        <v>327</v>
      </c>
      <c r="G385" s="248"/>
      <c r="H385" s="252">
        <v>38.600000000000001</v>
      </c>
      <c r="I385" s="253"/>
      <c r="J385" s="248"/>
      <c r="K385" s="248"/>
      <c r="L385" s="254"/>
      <c r="M385" s="255"/>
      <c r="N385" s="256"/>
      <c r="O385" s="256"/>
      <c r="P385" s="256"/>
      <c r="Q385" s="256"/>
      <c r="R385" s="256"/>
      <c r="S385" s="256"/>
      <c r="T385" s="257"/>
      <c r="AT385" s="258" t="s">
        <v>155</v>
      </c>
      <c r="AU385" s="258" t="s">
        <v>83</v>
      </c>
      <c r="AV385" s="12" t="s">
        <v>83</v>
      </c>
      <c r="AW385" s="12" t="s">
        <v>38</v>
      </c>
      <c r="AX385" s="12" t="s">
        <v>74</v>
      </c>
      <c r="AY385" s="258" t="s">
        <v>144</v>
      </c>
    </row>
    <row r="386" s="14" customFormat="1">
      <c r="B386" s="272"/>
      <c r="C386" s="273"/>
      <c r="D386" s="249" t="s">
        <v>155</v>
      </c>
      <c r="E386" s="274" t="s">
        <v>21</v>
      </c>
      <c r="F386" s="275" t="s">
        <v>328</v>
      </c>
      <c r="G386" s="273"/>
      <c r="H386" s="276">
        <v>38.600000000000001</v>
      </c>
      <c r="I386" s="277"/>
      <c r="J386" s="273"/>
      <c r="K386" s="273"/>
      <c r="L386" s="278"/>
      <c r="M386" s="279"/>
      <c r="N386" s="280"/>
      <c r="O386" s="280"/>
      <c r="P386" s="280"/>
      <c r="Q386" s="280"/>
      <c r="R386" s="280"/>
      <c r="S386" s="280"/>
      <c r="T386" s="281"/>
      <c r="AT386" s="282" t="s">
        <v>155</v>
      </c>
      <c r="AU386" s="282" t="s">
        <v>83</v>
      </c>
      <c r="AV386" s="14" t="s">
        <v>145</v>
      </c>
      <c r="AW386" s="14" t="s">
        <v>38</v>
      </c>
      <c r="AX386" s="14" t="s">
        <v>74</v>
      </c>
      <c r="AY386" s="282" t="s">
        <v>144</v>
      </c>
    </row>
    <row r="387" s="12" customFormat="1">
      <c r="B387" s="247"/>
      <c r="C387" s="248"/>
      <c r="D387" s="249" t="s">
        <v>155</v>
      </c>
      <c r="E387" s="250" t="s">
        <v>21</v>
      </c>
      <c r="F387" s="251" t="s">
        <v>329</v>
      </c>
      <c r="G387" s="248"/>
      <c r="H387" s="252">
        <v>3.375</v>
      </c>
      <c r="I387" s="253"/>
      <c r="J387" s="248"/>
      <c r="K387" s="248"/>
      <c r="L387" s="254"/>
      <c r="M387" s="255"/>
      <c r="N387" s="256"/>
      <c r="O387" s="256"/>
      <c r="P387" s="256"/>
      <c r="Q387" s="256"/>
      <c r="R387" s="256"/>
      <c r="S387" s="256"/>
      <c r="T387" s="257"/>
      <c r="AT387" s="258" t="s">
        <v>155</v>
      </c>
      <c r="AU387" s="258" t="s">
        <v>83</v>
      </c>
      <c r="AV387" s="12" t="s">
        <v>83</v>
      </c>
      <c r="AW387" s="12" t="s">
        <v>38</v>
      </c>
      <c r="AX387" s="12" t="s">
        <v>74</v>
      </c>
      <c r="AY387" s="258" t="s">
        <v>144</v>
      </c>
    </row>
    <row r="388" s="14" customFormat="1">
      <c r="B388" s="272"/>
      <c r="C388" s="273"/>
      <c r="D388" s="249" t="s">
        <v>155</v>
      </c>
      <c r="E388" s="274" t="s">
        <v>21</v>
      </c>
      <c r="F388" s="275" t="s">
        <v>330</v>
      </c>
      <c r="G388" s="273"/>
      <c r="H388" s="276">
        <v>3.375</v>
      </c>
      <c r="I388" s="277"/>
      <c r="J388" s="273"/>
      <c r="K388" s="273"/>
      <c r="L388" s="278"/>
      <c r="M388" s="279"/>
      <c r="N388" s="280"/>
      <c r="O388" s="280"/>
      <c r="P388" s="280"/>
      <c r="Q388" s="280"/>
      <c r="R388" s="280"/>
      <c r="S388" s="280"/>
      <c r="T388" s="281"/>
      <c r="AT388" s="282" t="s">
        <v>155</v>
      </c>
      <c r="AU388" s="282" t="s">
        <v>83</v>
      </c>
      <c r="AV388" s="14" t="s">
        <v>145</v>
      </c>
      <c r="AW388" s="14" t="s">
        <v>38</v>
      </c>
      <c r="AX388" s="14" t="s">
        <v>74</v>
      </c>
      <c r="AY388" s="282" t="s">
        <v>144</v>
      </c>
    </row>
    <row r="389" s="13" customFormat="1">
      <c r="B389" s="261"/>
      <c r="C389" s="262"/>
      <c r="D389" s="249" t="s">
        <v>155</v>
      </c>
      <c r="E389" s="263" t="s">
        <v>21</v>
      </c>
      <c r="F389" s="264" t="s">
        <v>181</v>
      </c>
      <c r="G389" s="262"/>
      <c r="H389" s="265">
        <v>306.77499999999998</v>
      </c>
      <c r="I389" s="266"/>
      <c r="J389" s="262"/>
      <c r="K389" s="262"/>
      <c r="L389" s="267"/>
      <c r="M389" s="268"/>
      <c r="N389" s="269"/>
      <c r="O389" s="269"/>
      <c r="P389" s="269"/>
      <c r="Q389" s="269"/>
      <c r="R389" s="269"/>
      <c r="S389" s="269"/>
      <c r="T389" s="270"/>
      <c r="AT389" s="271" t="s">
        <v>155</v>
      </c>
      <c r="AU389" s="271" t="s">
        <v>83</v>
      </c>
      <c r="AV389" s="13" t="s">
        <v>153</v>
      </c>
      <c r="AW389" s="13" t="s">
        <v>38</v>
      </c>
      <c r="AX389" s="13" t="s">
        <v>81</v>
      </c>
      <c r="AY389" s="271" t="s">
        <v>144</v>
      </c>
    </row>
    <row r="390" s="1" customFormat="1" ht="25.5" customHeight="1">
      <c r="B390" s="46"/>
      <c r="C390" s="235" t="s">
        <v>527</v>
      </c>
      <c r="D390" s="235" t="s">
        <v>148</v>
      </c>
      <c r="E390" s="236" t="s">
        <v>528</v>
      </c>
      <c r="F390" s="237" t="s">
        <v>529</v>
      </c>
      <c r="G390" s="238" t="s">
        <v>172</v>
      </c>
      <c r="H390" s="239">
        <v>183.69999999999999</v>
      </c>
      <c r="I390" s="240"/>
      <c r="J390" s="241">
        <f>ROUND(I390*H390,2)</f>
        <v>0</v>
      </c>
      <c r="K390" s="237" t="s">
        <v>152</v>
      </c>
      <c r="L390" s="72"/>
      <c r="M390" s="242" t="s">
        <v>21</v>
      </c>
      <c r="N390" s="243" t="s">
        <v>45</v>
      </c>
      <c r="O390" s="47"/>
      <c r="P390" s="244">
        <f>O390*H390</f>
        <v>0</v>
      </c>
      <c r="Q390" s="244">
        <v>0</v>
      </c>
      <c r="R390" s="244">
        <f>Q390*H390</f>
        <v>0</v>
      </c>
      <c r="S390" s="244">
        <v>0.068000000000000005</v>
      </c>
      <c r="T390" s="245">
        <f>S390*H390</f>
        <v>12.4916</v>
      </c>
      <c r="AR390" s="24" t="s">
        <v>153</v>
      </c>
      <c r="AT390" s="24" t="s">
        <v>148</v>
      </c>
      <c r="AU390" s="24" t="s">
        <v>83</v>
      </c>
      <c r="AY390" s="24" t="s">
        <v>144</v>
      </c>
      <c r="BE390" s="246">
        <f>IF(N390="základní",J390,0)</f>
        <v>0</v>
      </c>
      <c r="BF390" s="246">
        <f>IF(N390="snížená",J390,0)</f>
        <v>0</v>
      </c>
      <c r="BG390" s="246">
        <f>IF(N390="zákl. přenesená",J390,0)</f>
        <v>0</v>
      </c>
      <c r="BH390" s="246">
        <f>IF(N390="sníž. přenesená",J390,0)</f>
        <v>0</v>
      </c>
      <c r="BI390" s="246">
        <f>IF(N390="nulová",J390,0)</f>
        <v>0</v>
      </c>
      <c r="BJ390" s="24" t="s">
        <v>81</v>
      </c>
      <c r="BK390" s="246">
        <f>ROUND(I390*H390,2)</f>
        <v>0</v>
      </c>
      <c r="BL390" s="24" t="s">
        <v>153</v>
      </c>
      <c r="BM390" s="24" t="s">
        <v>530</v>
      </c>
    </row>
    <row r="391" s="1" customFormat="1">
      <c r="B391" s="46"/>
      <c r="C391" s="74"/>
      <c r="D391" s="249" t="s">
        <v>166</v>
      </c>
      <c r="E391" s="74"/>
      <c r="F391" s="259" t="s">
        <v>531</v>
      </c>
      <c r="G391" s="74"/>
      <c r="H391" s="74"/>
      <c r="I391" s="203"/>
      <c r="J391" s="74"/>
      <c r="K391" s="74"/>
      <c r="L391" s="72"/>
      <c r="M391" s="260"/>
      <c r="N391" s="47"/>
      <c r="O391" s="47"/>
      <c r="P391" s="47"/>
      <c r="Q391" s="47"/>
      <c r="R391" s="47"/>
      <c r="S391" s="47"/>
      <c r="T391" s="95"/>
      <c r="AT391" s="24" t="s">
        <v>166</v>
      </c>
      <c r="AU391" s="24" t="s">
        <v>83</v>
      </c>
    </row>
    <row r="392" s="12" customFormat="1">
      <c r="B392" s="247"/>
      <c r="C392" s="248"/>
      <c r="D392" s="249" t="s">
        <v>155</v>
      </c>
      <c r="E392" s="250" t="s">
        <v>21</v>
      </c>
      <c r="F392" s="251" t="s">
        <v>532</v>
      </c>
      <c r="G392" s="248"/>
      <c r="H392" s="252">
        <v>38.600000000000001</v>
      </c>
      <c r="I392" s="253"/>
      <c r="J392" s="248"/>
      <c r="K392" s="248"/>
      <c r="L392" s="254"/>
      <c r="M392" s="255"/>
      <c r="N392" s="256"/>
      <c r="O392" s="256"/>
      <c r="P392" s="256"/>
      <c r="Q392" s="256"/>
      <c r="R392" s="256"/>
      <c r="S392" s="256"/>
      <c r="T392" s="257"/>
      <c r="AT392" s="258" t="s">
        <v>155</v>
      </c>
      <c r="AU392" s="258" t="s">
        <v>83</v>
      </c>
      <c r="AV392" s="12" t="s">
        <v>83</v>
      </c>
      <c r="AW392" s="12" t="s">
        <v>38</v>
      </c>
      <c r="AX392" s="12" t="s">
        <v>74</v>
      </c>
      <c r="AY392" s="258" t="s">
        <v>144</v>
      </c>
    </row>
    <row r="393" s="12" customFormat="1">
      <c r="B393" s="247"/>
      <c r="C393" s="248"/>
      <c r="D393" s="249" t="s">
        <v>155</v>
      </c>
      <c r="E393" s="250" t="s">
        <v>21</v>
      </c>
      <c r="F393" s="251" t="s">
        <v>533</v>
      </c>
      <c r="G393" s="248"/>
      <c r="H393" s="252">
        <v>25.800000000000001</v>
      </c>
      <c r="I393" s="253"/>
      <c r="J393" s="248"/>
      <c r="K393" s="248"/>
      <c r="L393" s="254"/>
      <c r="M393" s="255"/>
      <c r="N393" s="256"/>
      <c r="O393" s="256"/>
      <c r="P393" s="256"/>
      <c r="Q393" s="256"/>
      <c r="R393" s="256"/>
      <c r="S393" s="256"/>
      <c r="T393" s="257"/>
      <c r="AT393" s="258" t="s">
        <v>155</v>
      </c>
      <c r="AU393" s="258" t="s">
        <v>83</v>
      </c>
      <c r="AV393" s="12" t="s">
        <v>83</v>
      </c>
      <c r="AW393" s="12" t="s">
        <v>38</v>
      </c>
      <c r="AX393" s="12" t="s">
        <v>74</v>
      </c>
      <c r="AY393" s="258" t="s">
        <v>144</v>
      </c>
    </row>
    <row r="394" s="12" customFormat="1">
      <c r="B394" s="247"/>
      <c r="C394" s="248"/>
      <c r="D394" s="249" t="s">
        <v>155</v>
      </c>
      <c r="E394" s="250" t="s">
        <v>21</v>
      </c>
      <c r="F394" s="251" t="s">
        <v>534</v>
      </c>
      <c r="G394" s="248"/>
      <c r="H394" s="252">
        <v>86.700000000000003</v>
      </c>
      <c r="I394" s="253"/>
      <c r="J394" s="248"/>
      <c r="K394" s="248"/>
      <c r="L394" s="254"/>
      <c r="M394" s="255"/>
      <c r="N394" s="256"/>
      <c r="O394" s="256"/>
      <c r="P394" s="256"/>
      <c r="Q394" s="256"/>
      <c r="R394" s="256"/>
      <c r="S394" s="256"/>
      <c r="T394" s="257"/>
      <c r="AT394" s="258" t="s">
        <v>155</v>
      </c>
      <c r="AU394" s="258" t="s">
        <v>83</v>
      </c>
      <c r="AV394" s="12" t="s">
        <v>83</v>
      </c>
      <c r="AW394" s="12" t="s">
        <v>38</v>
      </c>
      <c r="AX394" s="12" t="s">
        <v>74</v>
      </c>
      <c r="AY394" s="258" t="s">
        <v>144</v>
      </c>
    </row>
    <row r="395" s="12" customFormat="1">
      <c r="B395" s="247"/>
      <c r="C395" s="248"/>
      <c r="D395" s="249" t="s">
        <v>155</v>
      </c>
      <c r="E395" s="250" t="s">
        <v>21</v>
      </c>
      <c r="F395" s="251" t="s">
        <v>535</v>
      </c>
      <c r="G395" s="248"/>
      <c r="H395" s="252">
        <v>32.600000000000001</v>
      </c>
      <c r="I395" s="253"/>
      <c r="J395" s="248"/>
      <c r="K395" s="248"/>
      <c r="L395" s="254"/>
      <c r="M395" s="255"/>
      <c r="N395" s="256"/>
      <c r="O395" s="256"/>
      <c r="P395" s="256"/>
      <c r="Q395" s="256"/>
      <c r="R395" s="256"/>
      <c r="S395" s="256"/>
      <c r="T395" s="257"/>
      <c r="AT395" s="258" t="s">
        <v>155</v>
      </c>
      <c r="AU395" s="258" t="s">
        <v>83</v>
      </c>
      <c r="AV395" s="12" t="s">
        <v>83</v>
      </c>
      <c r="AW395" s="12" t="s">
        <v>38</v>
      </c>
      <c r="AX395" s="12" t="s">
        <v>74</v>
      </c>
      <c r="AY395" s="258" t="s">
        <v>144</v>
      </c>
    </row>
    <row r="396" s="14" customFormat="1">
      <c r="B396" s="272"/>
      <c r="C396" s="273"/>
      <c r="D396" s="249" t="s">
        <v>155</v>
      </c>
      <c r="E396" s="274" t="s">
        <v>21</v>
      </c>
      <c r="F396" s="275" t="s">
        <v>249</v>
      </c>
      <c r="G396" s="273"/>
      <c r="H396" s="276">
        <v>183.69999999999999</v>
      </c>
      <c r="I396" s="277"/>
      <c r="J396" s="273"/>
      <c r="K396" s="273"/>
      <c r="L396" s="278"/>
      <c r="M396" s="279"/>
      <c r="N396" s="280"/>
      <c r="O396" s="280"/>
      <c r="P396" s="280"/>
      <c r="Q396" s="280"/>
      <c r="R396" s="280"/>
      <c r="S396" s="280"/>
      <c r="T396" s="281"/>
      <c r="AT396" s="282" t="s">
        <v>155</v>
      </c>
      <c r="AU396" s="282" t="s">
        <v>83</v>
      </c>
      <c r="AV396" s="14" t="s">
        <v>145</v>
      </c>
      <c r="AW396" s="14" t="s">
        <v>38</v>
      </c>
      <c r="AX396" s="14" t="s">
        <v>74</v>
      </c>
      <c r="AY396" s="282" t="s">
        <v>144</v>
      </c>
    </row>
    <row r="397" s="13" customFormat="1">
      <c r="B397" s="261"/>
      <c r="C397" s="262"/>
      <c r="D397" s="249" t="s">
        <v>155</v>
      </c>
      <c r="E397" s="263" t="s">
        <v>21</v>
      </c>
      <c r="F397" s="264" t="s">
        <v>181</v>
      </c>
      <c r="G397" s="262"/>
      <c r="H397" s="265">
        <v>183.69999999999999</v>
      </c>
      <c r="I397" s="266"/>
      <c r="J397" s="262"/>
      <c r="K397" s="262"/>
      <c r="L397" s="267"/>
      <c r="M397" s="268"/>
      <c r="N397" s="269"/>
      <c r="O397" s="269"/>
      <c r="P397" s="269"/>
      <c r="Q397" s="269"/>
      <c r="R397" s="269"/>
      <c r="S397" s="269"/>
      <c r="T397" s="270"/>
      <c r="AT397" s="271" t="s">
        <v>155</v>
      </c>
      <c r="AU397" s="271" t="s">
        <v>83</v>
      </c>
      <c r="AV397" s="13" t="s">
        <v>153</v>
      </c>
      <c r="AW397" s="13" t="s">
        <v>38</v>
      </c>
      <c r="AX397" s="13" t="s">
        <v>81</v>
      </c>
      <c r="AY397" s="271" t="s">
        <v>144</v>
      </c>
    </row>
    <row r="398" s="11" customFormat="1" ht="29.88" customHeight="1">
      <c r="B398" s="219"/>
      <c r="C398" s="220"/>
      <c r="D398" s="221" t="s">
        <v>73</v>
      </c>
      <c r="E398" s="233" t="s">
        <v>536</v>
      </c>
      <c r="F398" s="233" t="s">
        <v>537</v>
      </c>
      <c r="G398" s="220"/>
      <c r="H398" s="220"/>
      <c r="I398" s="223"/>
      <c r="J398" s="234">
        <f>BK398</f>
        <v>0</v>
      </c>
      <c r="K398" s="220"/>
      <c r="L398" s="225"/>
      <c r="M398" s="226"/>
      <c r="N398" s="227"/>
      <c r="O398" s="227"/>
      <c r="P398" s="228">
        <f>SUM(P399:P404)</f>
        <v>0</v>
      </c>
      <c r="Q398" s="227"/>
      <c r="R398" s="228">
        <f>SUM(R399:R404)</f>
        <v>0</v>
      </c>
      <c r="S398" s="227"/>
      <c r="T398" s="229">
        <f>SUM(T399:T404)</f>
        <v>0</v>
      </c>
      <c r="AR398" s="230" t="s">
        <v>81</v>
      </c>
      <c r="AT398" s="231" t="s">
        <v>73</v>
      </c>
      <c r="AU398" s="231" t="s">
        <v>81</v>
      </c>
      <c r="AY398" s="230" t="s">
        <v>144</v>
      </c>
      <c r="BK398" s="232">
        <f>SUM(BK399:BK404)</f>
        <v>0</v>
      </c>
    </row>
    <row r="399" s="1" customFormat="1" ht="25.5" customHeight="1">
      <c r="B399" s="46"/>
      <c r="C399" s="235" t="s">
        <v>211</v>
      </c>
      <c r="D399" s="235" t="s">
        <v>148</v>
      </c>
      <c r="E399" s="236" t="s">
        <v>538</v>
      </c>
      <c r="F399" s="237" t="s">
        <v>539</v>
      </c>
      <c r="G399" s="238" t="s">
        <v>164</v>
      </c>
      <c r="H399" s="239">
        <v>60.043999999999997</v>
      </c>
      <c r="I399" s="240"/>
      <c r="J399" s="241">
        <f>ROUND(I399*H399,2)</f>
        <v>0</v>
      </c>
      <c r="K399" s="237" t="s">
        <v>152</v>
      </c>
      <c r="L399" s="72"/>
      <c r="M399" s="242" t="s">
        <v>21</v>
      </c>
      <c r="N399" s="243" t="s">
        <v>45</v>
      </c>
      <c r="O399" s="47"/>
      <c r="P399" s="244">
        <f>O399*H399</f>
        <v>0</v>
      </c>
      <c r="Q399" s="244">
        <v>0</v>
      </c>
      <c r="R399" s="244">
        <f>Q399*H399</f>
        <v>0</v>
      </c>
      <c r="S399" s="244">
        <v>0</v>
      </c>
      <c r="T399" s="245">
        <f>S399*H399</f>
        <v>0</v>
      </c>
      <c r="AR399" s="24" t="s">
        <v>153</v>
      </c>
      <c r="AT399" s="24" t="s">
        <v>148</v>
      </c>
      <c r="AU399" s="24" t="s">
        <v>83</v>
      </c>
      <c r="AY399" s="24" t="s">
        <v>144</v>
      </c>
      <c r="BE399" s="246">
        <f>IF(N399="základní",J399,0)</f>
        <v>0</v>
      </c>
      <c r="BF399" s="246">
        <f>IF(N399="snížená",J399,0)</f>
        <v>0</v>
      </c>
      <c r="BG399" s="246">
        <f>IF(N399="zákl. přenesená",J399,0)</f>
        <v>0</v>
      </c>
      <c r="BH399" s="246">
        <f>IF(N399="sníž. přenesená",J399,0)</f>
        <v>0</v>
      </c>
      <c r="BI399" s="246">
        <f>IF(N399="nulová",J399,0)</f>
        <v>0</v>
      </c>
      <c r="BJ399" s="24" t="s">
        <v>81</v>
      </c>
      <c r="BK399" s="246">
        <f>ROUND(I399*H399,2)</f>
        <v>0</v>
      </c>
      <c r="BL399" s="24" t="s">
        <v>153</v>
      </c>
      <c r="BM399" s="24" t="s">
        <v>540</v>
      </c>
    </row>
    <row r="400" s="1" customFormat="1" ht="25.5" customHeight="1">
      <c r="B400" s="46"/>
      <c r="C400" s="235" t="s">
        <v>541</v>
      </c>
      <c r="D400" s="235" t="s">
        <v>148</v>
      </c>
      <c r="E400" s="236" t="s">
        <v>542</v>
      </c>
      <c r="F400" s="237" t="s">
        <v>543</v>
      </c>
      <c r="G400" s="238" t="s">
        <v>164</v>
      </c>
      <c r="H400" s="239">
        <v>60.043999999999997</v>
      </c>
      <c r="I400" s="240"/>
      <c r="J400" s="241">
        <f>ROUND(I400*H400,2)</f>
        <v>0</v>
      </c>
      <c r="K400" s="237" t="s">
        <v>152</v>
      </c>
      <c r="L400" s="72"/>
      <c r="M400" s="242" t="s">
        <v>21</v>
      </c>
      <c r="N400" s="243" t="s">
        <v>45</v>
      </c>
      <c r="O400" s="47"/>
      <c r="P400" s="244">
        <f>O400*H400</f>
        <v>0</v>
      </c>
      <c r="Q400" s="244">
        <v>0</v>
      </c>
      <c r="R400" s="244">
        <f>Q400*H400</f>
        <v>0</v>
      </c>
      <c r="S400" s="244">
        <v>0</v>
      </c>
      <c r="T400" s="245">
        <f>S400*H400</f>
        <v>0</v>
      </c>
      <c r="AR400" s="24" t="s">
        <v>153</v>
      </c>
      <c r="AT400" s="24" t="s">
        <v>148</v>
      </c>
      <c r="AU400" s="24" t="s">
        <v>83</v>
      </c>
      <c r="AY400" s="24" t="s">
        <v>144</v>
      </c>
      <c r="BE400" s="246">
        <f>IF(N400="základní",J400,0)</f>
        <v>0</v>
      </c>
      <c r="BF400" s="246">
        <f>IF(N400="snížená",J400,0)</f>
        <v>0</v>
      </c>
      <c r="BG400" s="246">
        <f>IF(N400="zákl. přenesená",J400,0)</f>
        <v>0</v>
      </c>
      <c r="BH400" s="246">
        <f>IF(N400="sníž. přenesená",J400,0)</f>
        <v>0</v>
      </c>
      <c r="BI400" s="246">
        <f>IF(N400="nulová",J400,0)</f>
        <v>0</v>
      </c>
      <c r="BJ400" s="24" t="s">
        <v>81</v>
      </c>
      <c r="BK400" s="246">
        <f>ROUND(I400*H400,2)</f>
        <v>0</v>
      </c>
      <c r="BL400" s="24" t="s">
        <v>153</v>
      </c>
      <c r="BM400" s="24" t="s">
        <v>544</v>
      </c>
    </row>
    <row r="401" s="1" customFormat="1" ht="25.5" customHeight="1">
      <c r="B401" s="46"/>
      <c r="C401" s="235" t="s">
        <v>382</v>
      </c>
      <c r="D401" s="235" t="s">
        <v>148</v>
      </c>
      <c r="E401" s="236" t="s">
        <v>545</v>
      </c>
      <c r="F401" s="237" t="s">
        <v>546</v>
      </c>
      <c r="G401" s="238" t="s">
        <v>164</v>
      </c>
      <c r="H401" s="239">
        <v>2701.98</v>
      </c>
      <c r="I401" s="240"/>
      <c r="J401" s="241">
        <f>ROUND(I401*H401,2)</f>
        <v>0</v>
      </c>
      <c r="K401" s="237" t="s">
        <v>152</v>
      </c>
      <c r="L401" s="72"/>
      <c r="M401" s="242" t="s">
        <v>21</v>
      </c>
      <c r="N401" s="243" t="s">
        <v>45</v>
      </c>
      <c r="O401" s="47"/>
      <c r="P401" s="244">
        <f>O401*H401</f>
        <v>0</v>
      </c>
      <c r="Q401" s="244">
        <v>0</v>
      </c>
      <c r="R401" s="244">
        <f>Q401*H401</f>
        <v>0</v>
      </c>
      <c r="S401" s="244">
        <v>0</v>
      </c>
      <c r="T401" s="245">
        <f>S401*H401</f>
        <v>0</v>
      </c>
      <c r="AR401" s="24" t="s">
        <v>153</v>
      </c>
      <c r="AT401" s="24" t="s">
        <v>148</v>
      </c>
      <c r="AU401" s="24" t="s">
        <v>83</v>
      </c>
      <c r="AY401" s="24" t="s">
        <v>144</v>
      </c>
      <c r="BE401" s="246">
        <f>IF(N401="základní",J401,0)</f>
        <v>0</v>
      </c>
      <c r="BF401" s="246">
        <f>IF(N401="snížená",J401,0)</f>
        <v>0</v>
      </c>
      <c r="BG401" s="246">
        <f>IF(N401="zákl. přenesená",J401,0)</f>
        <v>0</v>
      </c>
      <c r="BH401" s="246">
        <f>IF(N401="sníž. přenesená",J401,0)</f>
        <v>0</v>
      </c>
      <c r="BI401" s="246">
        <f>IF(N401="nulová",J401,0)</f>
        <v>0</v>
      </c>
      <c r="BJ401" s="24" t="s">
        <v>81</v>
      </c>
      <c r="BK401" s="246">
        <f>ROUND(I401*H401,2)</f>
        <v>0</v>
      </c>
      <c r="BL401" s="24" t="s">
        <v>153</v>
      </c>
      <c r="BM401" s="24" t="s">
        <v>547</v>
      </c>
    </row>
    <row r="402" s="12" customFormat="1">
      <c r="B402" s="247"/>
      <c r="C402" s="248"/>
      <c r="D402" s="249" t="s">
        <v>155</v>
      </c>
      <c r="E402" s="250" t="s">
        <v>21</v>
      </c>
      <c r="F402" s="251" t="s">
        <v>548</v>
      </c>
      <c r="G402" s="248"/>
      <c r="H402" s="252">
        <v>2701.98</v>
      </c>
      <c r="I402" s="253"/>
      <c r="J402" s="248"/>
      <c r="K402" s="248"/>
      <c r="L402" s="254"/>
      <c r="M402" s="255"/>
      <c r="N402" s="256"/>
      <c r="O402" s="256"/>
      <c r="P402" s="256"/>
      <c r="Q402" s="256"/>
      <c r="R402" s="256"/>
      <c r="S402" s="256"/>
      <c r="T402" s="257"/>
      <c r="AT402" s="258" t="s">
        <v>155</v>
      </c>
      <c r="AU402" s="258" t="s">
        <v>83</v>
      </c>
      <c r="AV402" s="12" t="s">
        <v>83</v>
      </c>
      <c r="AW402" s="12" t="s">
        <v>38</v>
      </c>
      <c r="AX402" s="12" t="s">
        <v>81</v>
      </c>
      <c r="AY402" s="258" t="s">
        <v>144</v>
      </c>
    </row>
    <row r="403" s="1" customFormat="1" ht="38.25" customHeight="1">
      <c r="B403" s="46"/>
      <c r="C403" s="235" t="s">
        <v>406</v>
      </c>
      <c r="D403" s="235" t="s">
        <v>148</v>
      </c>
      <c r="E403" s="236" t="s">
        <v>549</v>
      </c>
      <c r="F403" s="237" t="s">
        <v>550</v>
      </c>
      <c r="G403" s="238" t="s">
        <v>164</v>
      </c>
      <c r="H403" s="239">
        <v>60.043999999999997</v>
      </c>
      <c r="I403" s="240"/>
      <c r="J403" s="241">
        <f>ROUND(I403*H403,2)</f>
        <v>0</v>
      </c>
      <c r="K403" s="237" t="s">
        <v>152</v>
      </c>
      <c r="L403" s="72"/>
      <c r="M403" s="242" t="s">
        <v>21</v>
      </c>
      <c r="N403" s="243" t="s">
        <v>45</v>
      </c>
      <c r="O403" s="47"/>
      <c r="P403" s="244">
        <f>O403*H403</f>
        <v>0</v>
      </c>
      <c r="Q403" s="244">
        <v>0</v>
      </c>
      <c r="R403" s="244">
        <f>Q403*H403</f>
        <v>0</v>
      </c>
      <c r="S403" s="244">
        <v>0</v>
      </c>
      <c r="T403" s="245">
        <f>S403*H403</f>
        <v>0</v>
      </c>
      <c r="AR403" s="24" t="s">
        <v>153</v>
      </c>
      <c r="AT403" s="24" t="s">
        <v>148</v>
      </c>
      <c r="AU403" s="24" t="s">
        <v>83</v>
      </c>
      <c r="AY403" s="24" t="s">
        <v>144</v>
      </c>
      <c r="BE403" s="246">
        <f>IF(N403="základní",J403,0)</f>
        <v>0</v>
      </c>
      <c r="BF403" s="246">
        <f>IF(N403="snížená",J403,0)</f>
        <v>0</v>
      </c>
      <c r="BG403" s="246">
        <f>IF(N403="zákl. přenesená",J403,0)</f>
        <v>0</v>
      </c>
      <c r="BH403" s="246">
        <f>IF(N403="sníž. přenesená",J403,0)</f>
        <v>0</v>
      </c>
      <c r="BI403" s="246">
        <f>IF(N403="nulová",J403,0)</f>
        <v>0</v>
      </c>
      <c r="BJ403" s="24" t="s">
        <v>81</v>
      </c>
      <c r="BK403" s="246">
        <f>ROUND(I403*H403,2)</f>
        <v>0</v>
      </c>
      <c r="BL403" s="24" t="s">
        <v>153</v>
      </c>
      <c r="BM403" s="24" t="s">
        <v>551</v>
      </c>
    </row>
    <row r="404" s="12" customFormat="1">
      <c r="B404" s="247"/>
      <c r="C404" s="248"/>
      <c r="D404" s="249" t="s">
        <v>155</v>
      </c>
      <c r="E404" s="250" t="s">
        <v>21</v>
      </c>
      <c r="F404" s="251" t="s">
        <v>552</v>
      </c>
      <c r="G404" s="248"/>
      <c r="H404" s="252">
        <v>60.043999999999997</v>
      </c>
      <c r="I404" s="253"/>
      <c r="J404" s="248"/>
      <c r="K404" s="248"/>
      <c r="L404" s="254"/>
      <c r="M404" s="255"/>
      <c r="N404" s="256"/>
      <c r="O404" s="256"/>
      <c r="P404" s="256"/>
      <c r="Q404" s="256"/>
      <c r="R404" s="256"/>
      <c r="S404" s="256"/>
      <c r="T404" s="257"/>
      <c r="AT404" s="258" t="s">
        <v>155</v>
      </c>
      <c r="AU404" s="258" t="s">
        <v>83</v>
      </c>
      <c r="AV404" s="12" t="s">
        <v>83</v>
      </c>
      <c r="AW404" s="12" t="s">
        <v>38</v>
      </c>
      <c r="AX404" s="12" t="s">
        <v>81</v>
      </c>
      <c r="AY404" s="258" t="s">
        <v>144</v>
      </c>
    </row>
    <row r="405" s="11" customFormat="1" ht="29.88" customHeight="1">
      <c r="B405" s="219"/>
      <c r="C405" s="220"/>
      <c r="D405" s="221" t="s">
        <v>73</v>
      </c>
      <c r="E405" s="233" t="s">
        <v>553</v>
      </c>
      <c r="F405" s="233" t="s">
        <v>554</v>
      </c>
      <c r="G405" s="220"/>
      <c r="H405" s="220"/>
      <c r="I405" s="223"/>
      <c r="J405" s="234">
        <f>BK405</f>
        <v>0</v>
      </c>
      <c r="K405" s="220"/>
      <c r="L405" s="225"/>
      <c r="M405" s="226"/>
      <c r="N405" s="227"/>
      <c r="O405" s="227"/>
      <c r="P405" s="228">
        <f>SUM(P406:P407)</f>
        <v>0</v>
      </c>
      <c r="Q405" s="227"/>
      <c r="R405" s="228">
        <f>SUM(R406:R407)</f>
        <v>0</v>
      </c>
      <c r="S405" s="227"/>
      <c r="T405" s="229">
        <f>SUM(T406:T407)</f>
        <v>0</v>
      </c>
      <c r="AR405" s="230" t="s">
        <v>81</v>
      </c>
      <c r="AT405" s="231" t="s">
        <v>73</v>
      </c>
      <c r="AU405" s="231" t="s">
        <v>81</v>
      </c>
      <c r="AY405" s="230" t="s">
        <v>144</v>
      </c>
      <c r="BK405" s="232">
        <f>SUM(BK406:BK407)</f>
        <v>0</v>
      </c>
    </row>
    <row r="406" s="1" customFormat="1" ht="38.25" customHeight="1">
      <c r="B406" s="46"/>
      <c r="C406" s="235" t="s">
        <v>555</v>
      </c>
      <c r="D406" s="235" t="s">
        <v>148</v>
      </c>
      <c r="E406" s="236" t="s">
        <v>556</v>
      </c>
      <c r="F406" s="237" t="s">
        <v>557</v>
      </c>
      <c r="G406" s="238" t="s">
        <v>164</v>
      </c>
      <c r="H406" s="239">
        <v>56.186999999999998</v>
      </c>
      <c r="I406" s="240"/>
      <c r="J406" s="241">
        <f>ROUND(I406*H406,2)</f>
        <v>0</v>
      </c>
      <c r="K406" s="237" t="s">
        <v>152</v>
      </c>
      <c r="L406" s="72"/>
      <c r="M406" s="242" t="s">
        <v>21</v>
      </c>
      <c r="N406" s="243" t="s">
        <v>45</v>
      </c>
      <c r="O406" s="47"/>
      <c r="P406" s="244">
        <f>O406*H406</f>
        <v>0</v>
      </c>
      <c r="Q406" s="244">
        <v>0</v>
      </c>
      <c r="R406" s="244">
        <f>Q406*H406</f>
        <v>0</v>
      </c>
      <c r="S406" s="244">
        <v>0</v>
      </c>
      <c r="T406" s="245">
        <f>S406*H406</f>
        <v>0</v>
      </c>
      <c r="AR406" s="24" t="s">
        <v>153</v>
      </c>
      <c r="AT406" s="24" t="s">
        <v>148</v>
      </c>
      <c r="AU406" s="24" t="s">
        <v>83</v>
      </c>
      <c r="AY406" s="24" t="s">
        <v>144</v>
      </c>
      <c r="BE406" s="246">
        <f>IF(N406="základní",J406,0)</f>
        <v>0</v>
      </c>
      <c r="BF406" s="246">
        <f>IF(N406="snížená",J406,0)</f>
        <v>0</v>
      </c>
      <c r="BG406" s="246">
        <f>IF(N406="zákl. přenesená",J406,0)</f>
        <v>0</v>
      </c>
      <c r="BH406" s="246">
        <f>IF(N406="sníž. přenesená",J406,0)</f>
        <v>0</v>
      </c>
      <c r="BI406" s="246">
        <f>IF(N406="nulová",J406,0)</f>
        <v>0</v>
      </c>
      <c r="BJ406" s="24" t="s">
        <v>81</v>
      </c>
      <c r="BK406" s="246">
        <f>ROUND(I406*H406,2)</f>
        <v>0</v>
      </c>
      <c r="BL406" s="24" t="s">
        <v>153</v>
      </c>
      <c r="BM406" s="24" t="s">
        <v>558</v>
      </c>
    </row>
    <row r="407" s="1" customFormat="1">
      <c r="B407" s="46"/>
      <c r="C407" s="74"/>
      <c r="D407" s="249" t="s">
        <v>166</v>
      </c>
      <c r="E407" s="74"/>
      <c r="F407" s="259" t="s">
        <v>559</v>
      </c>
      <c r="G407" s="74"/>
      <c r="H407" s="74"/>
      <c r="I407" s="203"/>
      <c r="J407" s="74"/>
      <c r="K407" s="74"/>
      <c r="L407" s="72"/>
      <c r="M407" s="260"/>
      <c r="N407" s="47"/>
      <c r="O407" s="47"/>
      <c r="P407" s="47"/>
      <c r="Q407" s="47"/>
      <c r="R407" s="47"/>
      <c r="S407" s="47"/>
      <c r="T407" s="95"/>
      <c r="AT407" s="24" t="s">
        <v>166</v>
      </c>
      <c r="AU407" s="24" t="s">
        <v>83</v>
      </c>
    </row>
    <row r="408" s="11" customFormat="1" ht="37.44" customHeight="1">
      <c r="B408" s="219"/>
      <c r="C408" s="220"/>
      <c r="D408" s="221" t="s">
        <v>73</v>
      </c>
      <c r="E408" s="222" t="s">
        <v>560</v>
      </c>
      <c r="F408" s="222" t="s">
        <v>561</v>
      </c>
      <c r="G408" s="220"/>
      <c r="H408" s="220"/>
      <c r="I408" s="223"/>
      <c r="J408" s="224">
        <f>BK408</f>
        <v>0</v>
      </c>
      <c r="K408" s="220"/>
      <c r="L408" s="225"/>
      <c r="M408" s="226"/>
      <c r="N408" s="227"/>
      <c r="O408" s="227"/>
      <c r="P408" s="228">
        <f>P409+P505+P552+P563+P643+P651+P654+P701+P715+P792+P809+P851+P909</f>
        <v>0</v>
      </c>
      <c r="Q408" s="227"/>
      <c r="R408" s="228">
        <f>R409+R505+R552+R563+R643+R651+R654+R701+R715+R792+R809+R851+R909</f>
        <v>16.86823656</v>
      </c>
      <c r="S408" s="227"/>
      <c r="T408" s="229">
        <f>T409+T505+T552+T563+T643+T651+T654+T701+T715+T792+T809+T851+T909</f>
        <v>0</v>
      </c>
      <c r="AR408" s="230" t="s">
        <v>83</v>
      </c>
      <c r="AT408" s="231" t="s">
        <v>73</v>
      </c>
      <c r="AU408" s="231" t="s">
        <v>74</v>
      </c>
      <c r="AY408" s="230" t="s">
        <v>144</v>
      </c>
      <c r="BK408" s="232">
        <f>BK409+BK505+BK552+BK563+BK643+BK651+BK654+BK701+BK715+BK792+BK809+BK851+BK909</f>
        <v>0</v>
      </c>
    </row>
    <row r="409" s="11" customFormat="1" ht="19.92" customHeight="1">
      <c r="B409" s="219"/>
      <c r="C409" s="220"/>
      <c r="D409" s="221" t="s">
        <v>73</v>
      </c>
      <c r="E409" s="233" t="s">
        <v>562</v>
      </c>
      <c r="F409" s="233" t="s">
        <v>563</v>
      </c>
      <c r="G409" s="220"/>
      <c r="H409" s="220"/>
      <c r="I409" s="223"/>
      <c r="J409" s="234">
        <f>BK409</f>
        <v>0</v>
      </c>
      <c r="K409" s="220"/>
      <c r="L409" s="225"/>
      <c r="M409" s="226"/>
      <c r="N409" s="227"/>
      <c r="O409" s="227"/>
      <c r="P409" s="228">
        <f>SUM(P410:P504)</f>
        <v>0</v>
      </c>
      <c r="Q409" s="227"/>
      <c r="R409" s="228">
        <f>SUM(R410:R504)</f>
        <v>0.089609999999999981</v>
      </c>
      <c r="S409" s="227"/>
      <c r="T409" s="229">
        <f>SUM(T410:T504)</f>
        <v>0</v>
      </c>
      <c r="AR409" s="230" t="s">
        <v>83</v>
      </c>
      <c r="AT409" s="231" t="s">
        <v>73</v>
      </c>
      <c r="AU409" s="231" t="s">
        <v>81</v>
      </c>
      <c r="AY409" s="230" t="s">
        <v>144</v>
      </c>
      <c r="BK409" s="232">
        <f>SUM(BK410:BK504)</f>
        <v>0</v>
      </c>
    </row>
    <row r="410" s="1" customFormat="1" ht="16.5" customHeight="1">
      <c r="B410" s="46"/>
      <c r="C410" s="235" t="s">
        <v>564</v>
      </c>
      <c r="D410" s="235" t="s">
        <v>148</v>
      </c>
      <c r="E410" s="236" t="s">
        <v>565</v>
      </c>
      <c r="F410" s="237" t="s">
        <v>566</v>
      </c>
      <c r="G410" s="238" t="s">
        <v>151</v>
      </c>
      <c r="H410" s="239">
        <v>32</v>
      </c>
      <c r="I410" s="240"/>
      <c r="J410" s="241">
        <f>ROUND(I410*H410,2)</f>
        <v>0</v>
      </c>
      <c r="K410" s="237" t="s">
        <v>152</v>
      </c>
      <c r="L410" s="72"/>
      <c r="M410" s="242" t="s">
        <v>21</v>
      </c>
      <c r="N410" s="243" t="s">
        <v>45</v>
      </c>
      <c r="O410" s="47"/>
      <c r="P410" s="244">
        <f>O410*H410</f>
        <v>0</v>
      </c>
      <c r="Q410" s="244">
        <v>0.00050000000000000001</v>
      </c>
      <c r="R410" s="244">
        <f>Q410*H410</f>
        <v>0.016</v>
      </c>
      <c r="S410" s="244">
        <v>0</v>
      </c>
      <c r="T410" s="245">
        <f>S410*H410</f>
        <v>0</v>
      </c>
      <c r="AR410" s="24" t="s">
        <v>567</v>
      </c>
      <c r="AT410" s="24" t="s">
        <v>148</v>
      </c>
      <c r="AU410" s="24" t="s">
        <v>83</v>
      </c>
      <c r="AY410" s="24" t="s">
        <v>144</v>
      </c>
      <c r="BE410" s="246">
        <f>IF(N410="základní",J410,0)</f>
        <v>0</v>
      </c>
      <c r="BF410" s="246">
        <f>IF(N410="snížená",J410,0)</f>
        <v>0</v>
      </c>
      <c r="BG410" s="246">
        <f>IF(N410="zákl. přenesená",J410,0)</f>
        <v>0</v>
      </c>
      <c r="BH410" s="246">
        <f>IF(N410="sníž. přenesená",J410,0)</f>
        <v>0</v>
      </c>
      <c r="BI410" s="246">
        <f>IF(N410="nulová",J410,0)</f>
        <v>0</v>
      </c>
      <c r="BJ410" s="24" t="s">
        <v>81</v>
      </c>
      <c r="BK410" s="246">
        <f>ROUND(I410*H410,2)</f>
        <v>0</v>
      </c>
      <c r="BL410" s="24" t="s">
        <v>567</v>
      </c>
      <c r="BM410" s="24" t="s">
        <v>568</v>
      </c>
    </row>
    <row r="411" s="12" customFormat="1">
      <c r="B411" s="247"/>
      <c r="C411" s="248"/>
      <c r="D411" s="249" t="s">
        <v>155</v>
      </c>
      <c r="E411" s="250" t="s">
        <v>21</v>
      </c>
      <c r="F411" s="251" t="s">
        <v>569</v>
      </c>
      <c r="G411" s="248"/>
      <c r="H411" s="252">
        <v>1</v>
      </c>
      <c r="I411" s="253"/>
      <c r="J411" s="248"/>
      <c r="K411" s="248"/>
      <c r="L411" s="254"/>
      <c r="M411" s="255"/>
      <c r="N411" s="256"/>
      <c r="O411" s="256"/>
      <c r="P411" s="256"/>
      <c r="Q411" s="256"/>
      <c r="R411" s="256"/>
      <c r="S411" s="256"/>
      <c r="T411" s="257"/>
      <c r="AT411" s="258" t="s">
        <v>155</v>
      </c>
      <c r="AU411" s="258" t="s">
        <v>83</v>
      </c>
      <c r="AV411" s="12" t="s">
        <v>83</v>
      </c>
      <c r="AW411" s="12" t="s">
        <v>38</v>
      </c>
      <c r="AX411" s="12" t="s">
        <v>74</v>
      </c>
      <c r="AY411" s="258" t="s">
        <v>144</v>
      </c>
    </row>
    <row r="412" s="12" customFormat="1">
      <c r="B412" s="247"/>
      <c r="C412" s="248"/>
      <c r="D412" s="249" t="s">
        <v>155</v>
      </c>
      <c r="E412" s="250" t="s">
        <v>21</v>
      </c>
      <c r="F412" s="251" t="s">
        <v>570</v>
      </c>
      <c r="G412" s="248"/>
      <c r="H412" s="252">
        <v>1</v>
      </c>
      <c r="I412" s="253"/>
      <c r="J412" s="248"/>
      <c r="K412" s="248"/>
      <c r="L412" s="254"/>
      <c r="M412" s="255"/>
      <c r="N412" s="256"/>
      <c r="O412" s="256"/>
      <c r="P412" s="256"/>
      <c r="Q412" s="256"/>
      <c r="R412" s="256"/>
      <c r="S412" s="256"/>
      <c r="T412" s="257"/>
      <c r="AT412" s="258" t="s">
        <v>155</v>
      </c>
      <c r="AU412" s="258" t="s">
        <v>83</v>
      </c>
      <c r="AV412" s="12" t="s">
        <v>83</v>
      </c>
      <c r="AW412" s="12" t="s">
        <v>38</v>
      </c>
      <c r="AX412" s="12" t="s">
        <v>74</v>
      </c>
      <c r="AY412" s="258" t="s">
        <v>144</v>
      </c>
    </row>
    <row r="413" s="12" customFormat="1">
      <c r="B413" s="247"/>
      <c r="C413" s="248"/>
      <c r="D413" s="249" t="s">
        <v>155</v>
      </c>
      <c r="E413" s="250" t="s">
        <v>21</v>
      </c>
      <c r="F413" s="251" t="s">
        <v>571</v>
      </c>
      <c r="G413" s="248"/>
      <c r="H413" s="252">
        <v>1</v>
      </c>
      <c r="I413" s="253"/>
      <c r="J413" s="248"/>
      <c r="K413" s="248"/>
      <c r="L413" s="254"/>
      <c r="M413" s="255"/>
      <c r="N413" s="256"/>
      <c r="O413" s="256"/>
      <c r="P413" s="256"/>
      <c r="Q413" s="256"/>
      <c r="R413" s="256"/>
      <c r="S413" s="256"/>
      <c r="T413" s="257"/>
      <c r="AT413" s="258" t="s">
        <v>155</v>
      </c>
      <c r="AU413" s="258" t="s">
        <v>83</v>
      </c>
      <c r="AV413" s="12" t="s">
        <v>83</v>
      </c>
      <c r="AW413" s="12" t="s">
        <v>38</v>
      </c>
      <c r="AX413" s="12" t="s">
        <v>74</v>
      </c>
      <c r="AY413" s="258" t="s">
        <v>144</v>
      </c>
    </row>
    <row r="414" s="12" customFormat="1">
      <c r="B414" s="247"/>
      <c r="C414" s="248"/>
      <c r="D414" s="249" t="s">
        <v>155</v>
      </c>
      <c r="E414" s="250" t="s">
        <v>21</v>
      </c>
      <c r="F414" s="251" t="s">
        <v>572</v>
      </c>
      <c r="G414" s="248"/>
      <c r="H414" s="252">
        <v>1</v>
      </c>
      <c r="I414" s="253"/>
      <c r="J414" s="248"/>
      <c r="K414" s="248"/>
      <c r="L414" s="254"/>
      <c r="M414" s="255"/>
      <c r="N414" s="256"/>
      <c r="O414" s="256"/>
      <c r="P414" s="256"/>
      <c r="Q414" s="256"/>
      <c r="R414" s="256"/>
      <c r="S414" s="256"/>
      <c r="T414" s="257"/>
      <c r="AT414" s="258" t="s">
        <v>155</v>
      </c>
      <c r="AU414" s="258" t="s">
        <v>83</v>
      </c>
      <c r="AV414" s="12" t="s">
        <v>83</v>
      </c>
      <c r="AW414" s="12" t="s">
        <v>38</v>
      </c>
      <c r="AX414" s="12" t="s">
        <v>74</v>
      </c>
      <c r="AY414" s="258" t="s">
        <v>144</v>
      </c>
    </row>
    <row r="415" s="12" customFormat="1">
      <c r="B415" s="247"/>
      <c r="C415" s="248"/>
      <c r="D415" s="249" t="s">
        <v>155</v>
      </c>
      <c r="E415" s="250" t="s">
        <v>21</v>
      </c>
      <c r="F415" s="251" t="s">
        <v>573</v>
      </c>
      <c r="G415" s="248"/>
      <c r="H415" s="252">
        <v>1</v>
      </c>
      <c r="I415" s="253"/>
      <c r="J415" s="248"/>
      <c r="K415" s="248"/>
      <c r="L415" s="254"/>
      <c r="M415" s="255"/>
      <c r="N415" s="256"/>
      <c r="O415" s="256"/>
      <c r="P415" s="256"/>
      <c r="Q415" s="256"/>
      <c r="R415" s="256"/>
      <c r="S415" s="256"/>
      <c r="T415" s="257"/>
      <c r="AT415" s="258" t="s">
        <v>155</v>
      </c>
      <c r="AU415" s="258" t="s">
        <v>83</v>
      </c>
      <c r="AV415" s="12" t="s">
        <v>83</v>
      </c>
      <c r="AW415" s="12" t="s">
        <v>38</v>
      </c>
      <c r="AX415" s="12" t="s">
        <v>74</v>
      </c>
      <c r="AY415" s="258" t="s">
        <v>144</v>
      </c>
    </row>
    <row r="416" s="12" customFormat="1">
      <c r="B416" s="247"/>
      <c r="C416" s="248"/>
      <c r="D416" s="249" t="s">
        <v>155</v>
      </c>
      <c r="E416" s="250" t="s">
        <v>21</v>
      </c>
      <c r="F416" s="251" t="s">
        <v>574</v>
      </c>
      <c r="G416" s="248"/>
      <c r="H416" s="252">
        <v>1</v>
      </c>
      <c r="I416" s="253"/>
      <c r="J416" s="248"/>
      <c r="K416" s="248"/>
      <c r="L416" s="254"/>
      <c r="M416" s="255"/>
      <c r="N416" s="256"/>
      <c r="O416" s="256"/>
      <c r="P416" s="256"/>
      <c r="Q416" s="256"/>
      <c r="R416" s="256"/>
      <c r="S416" s="256"/>
      <c r="T416" s="257"/>
      <c r="AT416" s="258" t="s">
        <v>155</v>
      </c>
      <c r="AU416" s="258" t="s">
        <v>83</v>
      </c>
      <c r="AV416" s="12" t="s">
        <v>83</v>
      </c>
      <c r="AW416" s="12" t="s">
        <v>38</v>
      </c>
      <c r="AX416" s="12" t="s">
        <v>74</v>
      </c>
      <c r="AY416" s="258" t="s">
        <v>144</v>
      </c>
    </row>
    <row r="417" s="14" customFormat="1">
      <c r="B417" s="272"/>
      <c r="C417" s="273"/>
      <c r="D417" s="249" t="s">
        <v>155</v>
      </c>
      <c r="E417" s="274" t="s">
        <v>21</v>
      </c>
      <c r="F417" s="275" t="s">
        <v>575</v>
      </c>
      <c r="G417" s="273"/>
      <c r="H417" s="276">
        <v>6</v>
      </c>
      <c r="I417" s="277"/>
      <c r="J417" s="273"/>
      <c r="K417" s="273"/>
      <c r="L417" s="278"/>
      <c r="M417" s="279"/>
      <c r="N417" s="280"/>
      <c r="O417" s="280"/>
      <c r="P417" s="280"/>
      <c r="Q417" s="280"/>
      <c r="R417" s="280"/>
      <c r="S417" s="280"/>
      <c r="T417" s="281"/>
      <c r="AT417" s="282" t="s">
        <v>155</v>
      </c>
      <c r="AU417" s="282" t="s">
        <v>83</v>
      </c>
      <c r="AV417" s="14" t="s">
        <v>145</v>
      </c>
      <c r="AW417" s="14" t="s">
        <v>38</v>
      </c>
      <c r="AX417" s="14" t="s">
        <v>74</v>
      </c>
      <c r="AY417" s="282" t="s">
        <v>144</v>
      </c>
    </row>
    <row r="418" s="12" customFormat="1">
      <c r="B418" s="247"/>
      <c r="C418" s="248"/>
      <c r="D418" s="249" t="s">
        <v>155</v>
      </c>
      <c r="E418" s="250" t="s">
        <v>21</v>
      </c>
      <c r="F418" s="251" t="s">
        <v>576</v>
      </c>
      <c r="G418" s="248"/>
      <c r="H418" s="252">
        <v>2</v>
      </c>
      <c r="I418" s="253"/>
      <c r="J418" s="248"/>
      <c r="K418" s="248"/>
      <c r="L418" s="254"/>
      <c r="M418" s="255"/>
      <c r="N418" s="256"/>
      <c r="O418" s="256"/>
      <c r="P418" s="256"/>
      <c r="Q418" s="256"/>
      <c r="R418" s="256"/>
      <c r="S418" s="256"/>
      <c r="T418" s="257"/>
      <c r="AT418" s="258" t="s">
        <v>155</v>
      </c>
      <c r="AU418" s="258" t="s">
        <v>83</v>
      </c>
      <c r="AV418" s="12" t="s">
        <v>83</v>
      </c>
      <c r="AW418" s="12" t="s">
        <v>38</v>
      </c>
      <c r="AX418" s="12" t="s">
        <v>74</v>
      </c>
      <c r="AY418" s="258" t="s">
        <v>144</v>
      </c>
    </row>
    <row r="419" s="12" customFormat="1">
      <c r="B419" s="247"/>
      <c r="C419" s="248"/>
      <c r="D419" s="249" t="s">
        <v>155</v>
      </c>
      <c r="E419" s="250" t="s">
        <v>21</v>
      </c>
      <c r="F419" s="251" t="s">
        <v>577</v>
      </c>
      <c r="G419" s="248"/>
      <c r="H419" s="252">
        <v>2</v>
      </c>
      <c r="I419" s="253"/>
      <c r="J419" s="248"/>
      <c r="K419" s="248"/>
      <c r="L419" s="254"/>
      <c r="M419" s="255"/>
      <c r="N419" s="256"/>
      <c r="O419" s="256"/>
      <c r="P419" s="256"/>
      <c r="Q419" s="256"/>
      <c r="R419" s="256"/>
      <c r="S419" s="256"/>
      <c r="T419" s="257"/>
      <c r="AT419" s="258" t="s">
        <v>155</v>
      </c>
      <c r="AU419" s="258" t="s">
        <v>83</v>
      </c>
      <c r="AV419" s="12" t="s">
        <v>83</v>
      </c>
      <c r="AW419" s="12" t="s">
        <v>38</v>
      </c>
      <c r="AX419" s="12" t="s">
        <v>74</v>
      </c>
      <c r="AY419" s="258" t="s">
        <v>144</v>
      </c>
    </row>
    <row r="420" s="12" customFormat="1">
      <c r="B420" s="247"/>
      <c r="C420" s="248"/>
      <c r="D420" s="249" t="s">
        <v>155</v>
      </c>
      <c r="E420" s="250" t="s">
        <v>21</v>
      </c>
      <c r="F420" s="251" t="s">
        <v>578</v>
      </c>
      <c r="G420" s="248"/>
      <c r="H420" s="252">
        <v>2</v>
      </c>
      <c r="I420" s="253"/>
      <c r="J420" s="248"/>
      <c r="K420" s="248"/>
      <c r="L420" s="254"/>
      <c r="M420" s="255"/>
      <c r="N420" s="256"/>
      <c r="O420" s="256"/>
      <c r="P420" s="256"/>
      <c r="Q420" s="256"/>
      <c r="R420" s="256"/>
      <c r="S420" s="256"/>
      <c r="T420" s="257"/>
      <c r="AT420" s="258" t="s">
        <v>155</v>
      </c>
      <c r="AU420" s="258" t="s">
        <v>83</v>
      </c>
      <c r="AV420" s="12" t="s">
        <v>83</v>
      </c>
      <c r="AW420" s="12" t="s">
        <v>38</v>
      </c>
      <c r="AX420" s="12" t="s">
        <v>74</v>
      </c>
      <c r="AY420" s="258" t="s">
        <v>144</v>
      </c>
    </row>
    <row r="421" s="12" customFormat="1">
      <c r="B421" s="247"/>
      <c r="C421" s="248"/>
      <c r="D421" s="249" t="s">
        <v>155</v>
      </c>
      <c r="E421" s="250" t="s">
        <v>21</v>
      </c>
      <c r="F421" s="251" t="s">
        <v>579</v>
      </c>
      <c r="G421" s="248"/>
      <c r="H421" s="252">
        <v>14</v>
      </c>
      <c r="I421" s="253"/>
      <c r="J421" s="248"/>
      <c r="K421" s="248"/>
      <c r="L421" s="254"/>
      <c r="M421" s="255"/>
      <c r="N421" s="256"/>
      <c r="O421" s="256"/>
      <c r="P421" s="256"/>
      <c r="Q421" s="256"/>
      <c r="R421" s="256"/>
      <c r="S421" s="256"/>
      <c r="T421" s="257"/>
      <c r="AT421" s="258" t="s">
        <v>155</v>
      </c>
      <c r="AU421" s="258" t="s">
        <v>83</v>
      </c>
      <c r="AV421" s="12" t="s">
        <v>83</v>
      </c>
      <c r="AW421" s="12" t="s">
        <v>38</v>
      </c>
      <c r="AX421" s="12" t="s">
        <v>74</v>
      </c>
      <c r="AY421" s="258" t="s">
        <v>144</v>
      </c>
    </row>
    <row r="422" s="12" customFormat="1">
      <c r="B422" s="247"/>
      <c r="C422" s="248"/>
      <c r="D422" s="249" t="s">
        <v>155</v>
      </c>
      <c r="E422" s="250" t="s">
        <v>21</v>
      </c>
      <c r="F422" s="251" t="s">
        <v>580</v>
      </c>
      <c r="G422" s="248"/>
      <c r="H422" s="252">
        <v>4</v>
      </c>
      <c r="I422" s="253"/>
      <c r="J422" s="248"/>
      <c r="K422" s="248"/>
      <c r="L422" s="254"/>
      <c r="M422" s="255"/>
      <c r="N422" s="256"/>
      <c r="O422" s="256"/>
      <c r="P422" s="256"/>
      <c r="Q422" s="256"/>
      <c r="R422" s="256"/>
      <c r="S422" s="256"/>
      <c r="T422" s="257"/>
      <c r="AT422" s="258" t="s">
        <v>155</v>
      </c>
      <c r="AU422" s="258" t="s">
        <v>83</v>
      </c>
      <c r="AV422" s="12" t="s">
        <v>83</v>
      </c>
      <c r="AW422" s="12" t="s">
        <v>38</v>
      </c>
      <c r="AX422" s="12" t="s">
        <v>74</v>
      </c>
      <c r="AY422" s="258" t="s">
        <v>144</v>
      </c>
    </row>
    <row r="423" s="12" customFormat="1">
      <c r="B423" s="247"/>
      <c r="C423" s="248"/>
      <c r="D423" s="249" t="s">
        <v>155</v>
      </c>
      <c r="E423" s="250" t="s">
        <v>21</v>
      </c>
      <c r="F423" s="251" t="s">
        <v>581</v>
      </c>
      <c r="G423" s="248"/>
      <c r="H423" s="252">
        <v>1</v>
      </c>
      <c r="I423" s="253"/>
      <c r="J423" s="248"/>
      <c r="K423" s="248"/>
      <c r="L423" s="254"/>
      <c r="M423" s="255"/>
      <c r="N423" s="256"/>
      <c r="O423" s="256"/>
      <c r="P423" s="256"/>
      <c r="Q423" s="256"/>
      <c r="R423" s="256"/>
      <c r="S423" s="256"/>
      <c r="T423" s="257"/>
      <c r="AT423" s="258" t="s">
        <v>155</v>
      </c>
      <c r="AU423" s="258" t="s">
        <v>83</v>
      </c>
      <c r="AV423" s="12" t="s">
        <v>83</v>
      </c>
      <c r="AW423" s="12" t="s">
        <v>38</v>
      </c>
      <c r="AX423" s="12" t="s">
        <v>74</v>
      </c>
      <c r="AY423" s="258" t="s">
        <v>144</v>
      </c>
    </row>
    <row r="424" s="14" customFormat="1">
      <c r="B424" s="272"/>
      <c r="C424" s="273"/>
      <c r="D424" s="249" t="s">
        <v>155</v>
      </c>
      <c r="E424" s="274" t="s">
        <v>21</v>
      </c>
      <c r="F424" s="275" t="s">
        <v>198</v>
      </c>
      <c r="G424" s="273"/>
      <c r="H424" s="276">
        <v>25</v>
      </c>
      <c r="I424" s="277"/>
      <c r="J424" s="273"/>
      <c r="K424" s="273"/>
      <c r="L424" s="278"/>
      <c r="M424" s="279"/>
      <c r="N424" s="280"/>
      <c r="O424" s="280"/>
      <c r="P424" s="280"/>
      <c r="Q424" s="280"/>
      <c r="R424" s="280"/>
      <c r="S424" s="280"/>
      <c r="T424" s="281"/>
      <c r="AT424" s="282" t="s">
        <v>155</v>
      </c>
      <c r="AU424" s="282" t="s">
        <v>83</v>
      </c>
      <c r="AV424" s="14" t="s">
        <v>145</v>
      </c>
      <c r="AW424" s="14" t="s">
        <v>38</v>
      </c>
      <c r="AX424" s="14" t="s">
        <v>74</v>
      </c>
      <c r="AY424" s="282" t="s">
        <v>144</v>
      </c>
    </row>
    <row r="425" s="12" customFormat="1">
      <c r="B425" s="247"/>
      <c r="C425" s="248"/>
      <c r="D425" s="249" t="s">
        <v>155</v>
      </c>
      <c r="E425" s="250" t="s">
        <v>21</v>
      </c>
      <c r="F425" s="251" t="s">
        <v>582</v>
      </c>
      <c r="G425" s="248"/>
      <c r="H425" s="252">
        <v>1</v>
      </c>
      <c r="I425" s="253"/>
      <c r="J425" s="248"/>
      <c r="K425" s="248"/>
      <c r="L425" s="254"/>
      <c r="M425" s="255"/>
      <c r="N425" s="256"/>
      <c r="O425" s="256"/>
      <c r="P425" s="256"/>
      <c r="Q425" s="256"/>
      <c r="R425" s="256"/>
      <c r="S425" s="256"/>
      <c r="T425" s="257"/>
      <c r="AT425" s="258" t="s">
        <v>155</v>
      </c>
      <c r="AU425" s="258" t="s">
        <v>83</v>
      </c>
      <c r="AV425" s="12" t="s">
        <v>83</v>
      </c>
      <c r="AW425" s="12" t="s">
        <v>38</v>
      </c>
      <c r="AX425" s="12" t="s">
        <v>74</v>
      </c>
      <c r="AY425" s="258" t="s">
        <v>144</v>
      </c>
    </row>
    <row r="426" s="13" customFormat="1">
      <c r="B426" s="261"/>
      <c r="C426" s="262"/>
      <c r="D426" s="249" t="s">
        <v>155</v>
      </c>
      <c r="E426" s="263" t="s">
        <v>21</v>
      </c>
      <c r="F426" s="264" t="s">
        <v>181</v>
      </c>
      <c r="G426" s="262"/>
      <c r="H426" s="265">
        <v>32</v>
      </c>
      <c r="I426" s="266"/>
      <c r="J426" s="262"/>
      <c r="K426" s="262"/>
      <c r="L426" s="267"/>
      <c r="M426" s="268"/>
      <c r="N426" s="269"/>
      <c r="O426" s="269"/>
      <c r="P426" s="269"/>
      <c r="Q426" s="269"/>
      <c r="R426" s="269"/>
      <c r="S426" s="269"/>
      <c r="T426" s="270"/>
      <c r="AT426" s="271" t="s">
        <v>155</v>
      </c>
      <c r="AU426" s="271" t="s">
        <v>83</v>
      </c>
      <c r="AV426" s="13" t="s">
        <v>153</v>
      </c>
      <c r="AW426" s="13" t="s">
        <v>38</v>
      </c>
      <c r="AX426" s="13" t="s">
        <v>81</v>
      </c>
      <c r="AY426" s="271" t="s">
        <v>144</v>
      </c>
    </row>
    <row r="427" s="1" customFormat="1" ht="16.5" customHeight="1">
      <c r="B427" s="46"/>
      <c r="C427" s="235" t="s">
        <v>583</v>
      </c>
      <c r="D427" s="235" t="s">
        <v>148</v>
      </c>
      <c r="E427" s="236" t="s">
        <v>584</v>
      </c>
      <c r="F427" s="237" t="s">
        <v>585</v>
      </c>
      <c r="G427" s="238" t="s">
        <v>151</v>
      </c>
      <c r="H427" s="239">
        <v>32</v>
      </c>
      <c r="I427" s="240"/>
      <c r="J427" s="241">
        <f>ROUND(I427*H427,2)</f>
        <v>0</v>
      </c>
      <c r="K427" s="237" t="s">
        <v>152</v>
      </c>
      <c r="L427" s="72"/>
      <c r="M427" s="242" t="s">
        <v>21</v>
      </c>
      <c r="N427" s="243" t="s">
        <v>45</v>
      </c>
      <c r="O427" s="47"/>
      <c r="P427" s="244">
        <f>O427*H427</f>
        <v>0</v>
      </c>
      <c r="Q427" s="244">
        <v>0.00031</v>
      </c>
      <c r="R427" s="244">
        <f>Q427*H427</f>
        <v>0.00992</v>
      </c>
      <c r="S427" s="244">
        <v>0</v>
      </c>
      <c r="T427" s="245">
        <f>S427*H427</f>
        <v>0</v>
      </c>
      <c r="AR427" s="24" t="s">
        <v>567</v>
      </c>
      <c r="AT427" s="24" t="s">
        <v>148</v>
      </c>
      <c r="AU427" s="24" t="s">
        <v>83</v>
      </c>
      <c r="AY427" s="24" t="s">
        <v>144</v>
      </c>
      <c r="BE427" s="246">
        <f>IF(N427="základní",J427,0)</f>
        <v>0</v>
      </c>
      <c r="BF427" s="246">
        <f>IF(N427="snížená",J427,0)</f>
        <v>0</v>
      </c>
      <c r="BG427" s="246">
        <f>IF(N427="zákl. přenesená",J427,0)</f>
        <v>0</v>
      </c>
      <c r="BH427" s="246">
        <f>IF(N427="sníž. přenesená",J427,0)</f>
        <v>0</v>
      </c>
      <c r="BI427" s="246">
        <f>IF(N427="nulová",J427,0)</f>
        <v>0</v>
      </c>
      <c r="BJ427" s="24" t="s">
        <v>81</v>
      </c>
      <c r="BK427" s="246">
        <f>ROUND(I427*H427,2)</f>
        <v>0</v>
      </c>
      <c r="BL427" s="24" t="s">
        <v>567</v>
      </c>
      <c r="BM427" s="24" t="s">
        <v>586</v>
      </c>
    </row>
    <row r="428" s="12" customFormat="1">
      <c r="B428" s="247"/>
      <c r="C428" s="248"/>
      <c r="D428" s="249" t="s">
        <v>155</v>
      </c>
      <c r="E428" s="250" t="s">
        <v>21</v>
      </c>
      <c r="F428" s="251" t="s">
        <v>569</v>
      </c>
      <c r="G428" s="248"/>
      <c r="H428" s="252">
        <v>1</v>
      </c>
      <c r="I428" s="253"/>
      <c r="J428" s="248"/>
      <c r="K428" s="248"/>
      <c r="L428" s="254"/>
      <c r="M428" s="255"/>
      <c r="N428" s="256"/>
      <c r="O428" s="256"/>
      <c r="P428" s="256"/>
      <c r="Q428" s="256"/>
      <c r="R428" s="256"/>
      <c r="S428" s="256"/>
      <c r="T428" s="257"/>
      <c r="AT428" s="258" t="s">
        <v>155</v>
      </c>
      <c r="AU428" s="258" t="s">
        <v>83</v>
      </c>
      <c r="AV428" s="12" t="s">
        <v>83</v>
      </c>
      <c r="AW428" s="12" t="s">
        <v>38</v>
      </c>
      <c r="AX428" s="12" t="s">
        <v>74</v>
      </c>
      <c r="AY428" s="258" t="s">
        <v>144</v>
      </c>
    </row>
    <row r="429" s="12" customFormat="1">
      <c r="B429" s="247"/>
      <c r="C429" s="248"/>
      <c r="D429" s="249" t="s">
        <v>155</v>
      </c>
      <c r="E429" s="250" t="s">
        <v>21</v>
      </c>
      <c r="F429" s="251" t="s">
        <v>570</v>
      </c>
      <c r="G429" s="248"/>
      <c r="H429" s="252">
        <v>1</v>
      </c>
      <c r="I429" s="253"/>
      <c r="J429" s="248"/>
      <c r="K429" s="248"/>
      <c r="L429" s="254"/>
      <c r="M429" s="255"/>
      <c r="N429" s="256"/>
      <c r="O429" s="256"/>
      <c r="P429" s="256"/>
      <c r="Q429" s="256"/>
      <c r="R429" s="256"/>
      <c r="S429" s="256"/>
      <c r="T429" s="257"/>
      <c r="AT429" s="258" t="s">
        <v>155</v>
      </c>
      <c r="AU429" s="258" t="s">
        <v>83</v>
      </c>
      <c r="AV429" s="12" t="s">
        <v>83</v>
      </c>
      <c r="AW429" s="12" t="s">
        <v>38</v>
      </c>
      <c r="AX429" s="12" t="s">
        <v>74</v>
      </c>
      <c r="AY429" s="258" t="s">
        <v>144</v>
      </c>
    </row>
    <row r="430" s="12" customFormat="1">
      <c r="B430" s="247"/>
      <c r="C430" s="248"/>
      <c r="D430" s="249" t="s">
        <v>155</v>
      </c>
      <c r="E430" s="250" t="s">
        <v>21</v>
      </c>
      <c r="F430" s="251" t="s">
        <v>571</v>
      </c>
      <c r="G430" s="248"/>
      <c r="H430" s="252">
        <v>1</v>
      </c>
      <c r="I430" s="253"/>
      <c r="J430" s="248"/>
      <c r="K430" s="248"/>
      <c r="L430" s="254"/>
      <c r="M430" s="255"/>
      <c r="N430" s="256"/>
      <c r="O430" s="256"/>
      <c r="P430" s="256"/>
      <c r="Q430" s="256"/>
      <c r="R430" s="256"/>
      <c r="S430" s="256"/>
      <c r="T430" s="257"/>
      <c r="AT430" s="258" t="s">
        <v>155</v>
      </c>
      <c r="AU430" s="258" t="s">
        <v>83</v>
      </c>
      <c r="AV430" s="12" t="s">
        <v>83</v>
      </c>
      <c r="AW430" s="12" t="s">
        <v>38</v>
      </c>
      <c r="AX430" s="12" t="s">
        <v>74</v>
      </c>
      <c r="AY430" s="258" t="s">
        <v>144</v>
      </c>
    </row>
    <row r="431" s="12" customFormat="1">
      <c r="B431" s="247"/>
      <c r="C431" s="248"/>
      <c r="D431" s="249" t="s">
        <v>155</v>
      </c>
      <c r="E431" s="250" t="s">
        <v>21</v>
      </c>
      <c r="F431" s="251" t="s">
        <v>572</v>
      </c>
      <c r="G431" s="248"/>
      <c r="H431" s="252">
        <v>1</v>
      </c>
      <c r="I431" s="253"/>
      <c r="J431" s="248"/>
      <c r="K431" s="248"/>
      <c r="L431" s="254"/>
      <c r="M431" s="255"/>
      <c r="N431" s="256"/>
      <c r="O431" s="256"/>
      <c r="P431" s="256"/>
      <c r="Q431" s="256"/>
      <c r="R431" s="256"/>
      <c r="S431" s="256"/>
      <c r="T431" s="257"/>
      <c r="AT431" s="258" t="s">
        <v>155</v>
      </c>
      <c r="AU431" s="258" t="s">
        <v>83</v>
      </c>
      <c r="AV431" s="12" t="s">
        <v>83</v>
      </c>
      <c r="AW431" s="12" t="s">
        <v>38</v>
      </c>
      <c r="AX431" s="12" t="s">
        <v>74</v>
      </c>
      <c r="AY431" s="258" t="s">
        <v>144</v>
      </c>
    </row>
    <row r="432" s="12" customFormat="1">
      <c r="B432" s="247"/>
      <c r="C432" s="248"/>
      <c r="D432" s="249" t="s">
        <v>155</v>
      </c>
      <c r="E432" s="250" t="s">
        <v>21</v>
      </c>
      <c r="F432" s="251" t="s">
        <v>573</v>
      </c>
      <c r="G432" s="248"/>
      <c r="H432" s="252">
        <v>1</v>
      </c>
      <c r="I432" s="253"/>
      <c r="J432" s="248"/>
      <c r="K432" s="248"/>
      <c r="L432" s="254"/>
      <c r="M432" s="255"/>
      <c r="N432" s="256"/>
      <c r="O432" s="256"/>
      <c r="P432" s="256"/>
      <c r="Q432" s="256"/>
      <c r="R432" s="256"/>
      <c r="S432" s="256"/>
      <c r="T432" s="257"/>
      <c r="AT432" s="258" t="s">
        <v>155</v>
      </c>
      <c r="AU432" s="258" t="s">
        <v>83</v>
      </c>
      <c r="AV432" s="12" t="s">
        <v>83</v>
      </c>
      <c r="AW432" s="12" t="s">
        <v>38</v>
      </c>
      <c r="AX432" s="12" t="s">
        <v>74</v>
      </c>
      <c r="AY432" s="258" t="s">
        <v>144</v>
      </c>
    </row>
    <row r="433" s="12" customFormat="1">
      <c r="B433" s="247"/>
      <c r="C433" s="248"/>
      <c r="D433" s="249" t="s">
        <v>155</v>
      </c>
      <c r="E433" s="250" t="s">
        <v>21</v>
      </c>
      <c r="F433" s="251" t="s">
        <v>574</v>
      </c>
      <c r="G433" s="248"/>
      <c r="H433" s="252">
        <v>1</v>
      </c>
      <c r="I433" s="253"/>
      <c r="J433" s="248"/>
      <c r="K433" s="248"/>
      <c r="L433" s="254"/>
      <c r="M433" s="255"/>
      <c r="N433" s="256"/>
      <c r="O433" s="256"/>
      <c r="P433" s="256"/>
      <c r="Q433" s="256"/>
      <c r="R433" s="256"/>
      <c r="S433" s="256"/>
      <c r="T433" s="257"/>
      <c r="AT433" s="258" t="s">
        <v>155</v>
      </c>
      <c r="AU433" s="258" t="s">
        <v>83</v>
      </c>
      <c r="AV433" s="12" t="s">
        <v>83</v>
      </c>
      <c r="AW433" s="12" t="s">
        <v>38</v>
      </c>
      <c r="AX433" s="12" t="s">
        <v>74</v>
      </c>
      <c r="AY433" s="258" t="s">
        <v>144</v>
      </c>
    </row>
    <row r="434" s="14" customFormat="1">
      <c r="B434" s="272"/>
      <c r="C434" s="273"/>
      <c r="D434" s="249" t="s">
        <v>155</v>
      </c>
      <c r="E434" s="274" t="s">
        <v>21</v>
      </c>
      <c r="F434" s="275" t="s">
        <v>575</v>
      </c>
      <c r="G434" s="273"/>
      <c r="H434" s="276">
        <v>6</v>
      </c>
      <c r="I434" s="277"/>
      <c r="J434" s="273"/>
      <c r="K434" s="273"/>
      <c r="L434" s="278"/>
      <c r="M434" s="279"/>
      <c r="N434" s="280"/>
      <c r="O434" s="280"/>
      <c r="P434" s="280"/>
      <c r="Q434" s="280"/>
      <c r="R434" s="280"/>
      <c r="S434" s="280"/>
      <c r="T434" s="281"/>
      <c r="AT434" s="282" t="s">
        <v>155</v>
      </c>
      <c r="AU434" s="282" t="s">
        <v>83</v>
      </c>
      <c r="AV434" s="14" t="s">
        <v>145</v>
      </c>
      <c r="AW434" s="14" t="s">
        <v>38</v>
      </c>
      <c r="AX434" s="14" t="s">
        <v>74</v>
      </c>
      <c r="AY434" s="282" t="s">
        <v>144</v>
      </c>
    </row>
    <row r="435" s="12" customFormat="1">
      <c r="B435" s="247"/>
      <c r="C435" s="248"/>
      <c r="D435" s="249" t="s">
        <v>155</v>
      </c>
      <c r="E435" s="250" t="s">
        <v>21</v>
      </c>
      <c r="F435" s="251" t="s">
        <v>576</v>
      </c>
      <c r="G435" s="248"/>
      <c r="H435" s="252">
        <v>2</v>
      </c>
      <c r="I435" s="253"/>
      <c r="J435" s="248"/>
      <c r="K435" s="248"/>
      <c r="L435" s="254"/>
      <c r="M435" s="255"/>
      <c r="N435" s="256"/>
      <c r="O435" s="256"/>
      <c r="P435" s="256"/>
      <c r="Q435" s="256"/>
      <c r="R435" s="256"/>
      <c r="S435" s="256"/>
      <c r="T435" s="257"/>
      <c r="AT435" s="258" t="s">
        <v>155</v>
      </c>
      <c r="AU435" s="258" t="s">
        <v>83</v>
      </c>
      <c r="AV435" s="12" t="s">
        <v>83</v>
      </c>
      <c r="AW435" s="12" t="s">
        <v>38</v>
      </c>
      <c r="AX435" s="12" t="s">
        <v>74</v>
      </c>
      <c r="AY435" s="258" t="s">
        <v>144</v>
      </c>
    </row>
    <row r="436" s="12" customFormat="1">
      <c r="B436" s="247"/>
      <c r="C436" s="248"/>
      <c r="D436" s="249" t="s">
        <v>155</v>
      </c>
      <c r="E436" s="250" t="s">
        <v>21</v>
      </c>
      <c r="F436" s="251" t="s">
        <v>577</v>
      </c>
      <c r="G436" s="248"/>
      <c r="H436" s="252">
        <v>2</v>
      </c>
      <c r="I436" s="253"/>
      <c r="J436" s="248"/>
      <c r="K436" s="248"/>
      <c r="L436" s="254"/>
      <c r="M436" s="255"/>
      <c r="N436" s="256"/>
      <c r="O436" s="256"/>
      <c r="P436" s="256"/>
      <c r="Q436" s="256"/>
      <c r="R436" s="256"/>
      <c r="S436" s="256"/>
      <c r="T436" s="257"/>
      <c r="AT436" s="258" t="s">
        <v>155</v>
      </c>
      <c r="AU436" s="258" t="s">
        <v>83</v>
      </c>
      <c r="AV436" s="12" t="s">
        <v>83</v>
      </c>
      <c r="AW436" s="12" t="s">
        <v>38</v>
      </c>
      <c r="AX436" s="12" t="s">
        <v>74</v>
      </c>
      <c r="AY436" s="258" t="s">
        <v>144</v>
      </c>
    </row>
    <row r="437" s="12" customFormat="1">
      <c r="B437" s="247"/>
      <c r="C437" s="248"/>
      <c r="D437" s="249" t="s">
        <v>155</v>
      </c>
      <c r="E437" s="250" t="s">
        <v>21</v>
      </c>
      <c r="F437" s="251" t="s">
        <v>578</v>
      </c>
      <c r="G437" s="248"/>
      <c r="H437" s="252">
        <v>2</v>
      </c>
      <c r="I437" s="253"/>
      <c r="J437" s="248"/>
      <c r="K437" s="248"/>
      <c r="L437" s="254"/>
      <c r="M437" s="255"/>
      <c r="N437" s="256"/>
      <c r="O437" s="256"/>
      <c r="P437" s="256"/>
      <c r="Q437" s="256"/>
      <c r="R437" s="256"/>
      <c r="S437" s="256"/>
      <c r="T437" s="257"/>
      <c r="AT437" s="258" t="s">
        <v>155</v>
      </c>
      <c r="AU437" s="258" t="s">
        <v>83</v>
      </c>
      <c r="AV437" s="12" t="s">
        <v>83</v>
      </c>
      <c r="AW437" s="12" t="s">
        <v>38</v>
      </c>
      <c r="AX437" s="12" t="s">
        <v>74</v>
      </c>
      <c r="AY437" s="258" t="s">
        <v>144</v>
      </c>
    </row>
    <row r="438" s="12" customFormat="1">
      <c r="B438" s="247"/>
      <c r="C438" s="248"/>
      <c r="D438" s="249" t="s">
        <v>155</v>
      </c>
      <c r="E438" s="250" t="s">
        <v>21</v>
      </c>
      <c r="F438" s="251" t="s">
        <v>579</v>
      </c>
      <c r="G438" s="248"/>
      <c r="H438" s="252">
        <v>14</v>
      </c>
      <c r="I438" s="253"/>
      <c r="J438" s="248"/>
      <c r="K438" s="248"/>
      <c r="L438" s="254"/>
      <c r="M438" s="255"/>
      <c r="N438" s="256"/>
      <c r="O438" s="256"/>
      <c r="P438" s="256"/>
      <c r="Q438" s="256"/>
      <c r="R438" s="256"/>
      <c r="S438" s="256"/>
      <c r="T438" s="257"/>
      <c r="AT438" s="258" t="s">
        <v>155</v>
      </c>
      <c r="AU438" s="258" t="s">
        <v>83</v>
      </c>
      <c r="AV438" s="12" t="s">
        <v>83</v>
      </c>
      <c r="AW438" s="12" t="s">
        <v>38</v>
      </c>
      <c r="AX438" s="12" t="s">
        <v>74</v>
      </c>
      <c r="AY438" s="258" t="s">
        <v>144</v>
      </c>
    </row>
    <row r="439" s="12" customFormat="1">
      <c r="B439" s="247"/>
      <c r="C439" s="248"/>
      <c r="D439" s="249" t="s">
        <v>155</v>
      </c>
      <c r="E439" s="250" t="s">
        <v>21</v>
      </c>
      <c r="F439" s="251" t="s">
        <v>580</v>
      </c>
      <c r="G439" s="248"/>
      <c r="H439" s="252">
        <v>4</v>
      </c>
      <c r="I439" s="253"/>
      <c r="J439" s="248"/>
      <c r="K439" s="248"/>
      <c r="L439" s="254"/>
      <c r="M439" s="255"/>
      <c r="N439" s="256"/>
      <c r="O439" s="256"/>
      <c r="P439" s="256"/>
      <c r="Q439" s="256"/>
      <c r="R439" s="256"/>
      <c r="S439" s="256"/>
      <c r="T439" s="257"/>
      <c r="AT439" s="258" t="s">
        <v>155</v>
      </c>
      <c r="AU439" s="258" t="s">
        <v>83</v>
      </c>
      <c r="AV439" s="12" t="s">
        <v>83</v>
      </c>
      <c r="AW439" s="12" t="s">
        <v>38</v>
      </c>
      <c r="AX439" s="12" t="s">
        <v>74</v>
      </c>
      <c r="AY439" s="258" t="s">
        <v>144</v>
      </c>
    </row>
    <row r="440" s="12" customFormat="1">
      <c r="B440" s="247"/>
      <c r="C440" s="248"/>
      <c r="D440" s="249" t="s">
        <v>155</v>
      </c>
      <c r="E440" s="250" t="s">
        <v>21</v>
      </c>
      <c r="F440" s="251" t="s">
        <v>581</v>
      </c>
      <c r="G440" s="248"/>
      <c r="H440" s="252">
        <v>1</v>
      </c>
      <c r="I440" s="253"/>
      <c r="J440" s="248"/>
      <c r="K440" s="248"/>
      <c r="L440" s="254"/>
      <c r="M440" s="255"/>
      <c r="N440" s="256"/>
      <c r="O440" s="256"/>
      <c r="P440" s="256"/>
      <c r="Q440" s="256"/>
      <c r="R440" s="256"/>
      <c r="S440" s="256"/>
      <c r="T440" s="257"/>
      <c r="AT440" s="258" t="s">
        <v>155</v>
      </c>
      <c r="AU440" s="258" t="s">
        <v>83</v>
      </c>
      <c r="AV440" s="12" t="s">
        <v>83</v>
      </c>
      <c r="AW440" s="12" t="s">
        <v>38</v>
      </c>
      <c r="AX440" s="12" t="s">
        <v>74</v>
      </c>
      <c r="AY440" s="258" t="s">
        <v>144</v>
      </c>
    </row>
    <row r="441" s="14" customFormat="1">
      <c r="B441" s="272"/>
      <c r="C441" s="273"/>
      <c r="D441" s="249" t="s">
        <v>155</v>
      </c>
      <c r="E441" s="274" t="s">
        <v>21</v>
      </c>
      <c r="F441" s="275" t="s">
        <v>198</v>
      </c>
      <c r="G441" s="273"/>
      <c r="H441" s="276">
        <v>25</v>
      </c>
      <c r="I441" s="277"/>
      <c r="J441" s="273"/>
      <c r="K441" s="273"/>
      <c r="L441" s="278"/>
      <c r="M441" s="279"/>
      <c r="N441" s="280"/>
      <c r="O441" s="280"/>
      <c r="P441" s="280"/>
      <c r="Q441" s="280"/>
      <c r="R441" s="280"/>
      <c r="S441" s="280"/>
      <c r="T441" s="281"/>
      <c r="AT441" s="282" t="s">
        <v>155</v>
      </c>
      <c r="AU441" s="282" t="s">
        <v>83</v>
      </c>
      <c r="AV441" s="14" t="s">
        <v>145</v>
      </c>
      <c r="AW441" s="14" t="s">
        <v>38</v>
      </c>
      <c r="AX441" s="14" t="s">
        <v>74</v>
      </c>
      <c r="AY441" s="282" t="s">
        <v>144</v>
      </c>
    </row>
    <row r="442" s="12" customFormat="1">
      <c r="B442" s="247"/>
      <c r="C442" s="248"/>
      <c r="D442" s="249" t="s">
        <v>155</v>
      </c>
      <c r="E442" s="250" t="s">
        <v>21</v>
      </c>
      <c r="F442" s="251" t="s">
        <v>582</v>
      </c>
      <c r="G442" s="248"/>
      <c r="H442" s="252">
        <v>1</v>
      </c>
      <c r="I442" s="253"/>
      <c r="J442" s="248"/>
      <c r="K442" s="248"/>
      <c r="L442" s="254"/>
      <c r="M442" s="255"/>
      <c r="N442" s="256"/>
      <c r="O442" s="256"/>
      <c r="P442" s="256"/>
      <c r="Q442" s="256"/>
      <c r="R442" s="256"/>
      <c r="S442" s="256"/>
      <c r="T442" s="257"/>
      <c r="AT442" s="258" t="s">
        <v>155</v>
      </c>
      <c r="AU442" s="258" t="s">
        <v>83</v>
      </c>
      <c r="AV442" s="12" t="s">
        <v>83</v>
      </c>
      <c r="AW442" s="12" t="s">
        <v>38</v>
      </c>
      <c r="AX442" s="12" t="s">
        <v>74</v>
      </c>
      <c r="AY442" s="258" t="s">
        <v>144</v>
      </c>
    </row>
    <row r="443" s="14" customFormat="1">
      <c r="B443" s="272"/>
      <c r="C443" s="273"/>
      <c r="D443" s="249" t="s">
        <v>155</v>
      </c>
      <c r="E443" s="274" t="s">
        <v>21</v>
      </c>
      <c r="F443" s="275" t="s">
        <v>198</v>
      </c>
      <c r="G443" s="273"/>
      <c r="H443" s="276">
        <v>1</v>
      </c>
      <c r="I443" s="277"/>
      <c r="J443" s="273"/>
      <c r="K443" s="273"/>
      <c r="L443" s="278"/>
      <c r="M443" s="279"/>
      <c r="N443" s="280"/>
      <c r="O443" s="280"/>
      <c r="P443" s="280"/>
      <c r="Q443" s="280"/>
      <c r="R443" s="280"/>
      <c r="S443" s="280"/>
      <c r="T443" s="281"/>
      <c r="AT443" s="282" t="s">
        <v>155</v>
      </c>
      <c r="AU443" s="282" t="s">
        <v>83</v>
      </c>
      <c r="AV443" s="14" t="s">
        <v>145</v>
      </c>
      <c r="AW443" s="14" t="s">
        <v>38</v>
      </c>
      <c r="AX443" s="14" t="s">
        <v>74</v>
      </c>
      <c r="AY443" s="282" t="s">
        <v>144</v>
      </c>
    </row>
    <row r="444" s="13" customFormat="1">
      <c r="B444" s="261"/>
      <c r="C444" s="262"/>
      <c r="D444" s="249" t="s">
        <v>155</v>
      </c>
      <c r="E444" s="263" t="s">
        <v>21</v>
      </c>
      <c r="F444" s="264" t="s">
        <v>181</v>
      </c>
      <c r="G444" s="262"/>
      <c r="H444" s="265">
        <v>32</v>
      </c>
      <c r="I444" s="266"/>
      <c r="J444" s="262"/>
      <c r="K444" s="262"/>
      <c r="L444" s="267"/>
      <c r="M444" s="268"/>
      <c r="N444" s="269"/>
      <c r="O444" s="269"/>
      <c r="P444" s="269"/>
      <c r="Q444" s="269"/>
      <c r="R444" s="269"/>
      <c r="S444" s="269"/>
      <c r="T444" s="270"/>
      <c r="AT444" s="271" t="s">
        <v>155</v>
      </c>
      <c r="AU444" s="271" t="s">
        <v>83</v>
      </c>
      <c r="AV444" s="13" t="s">
        <v>153</v>
      </c>
      <c r="AW444" s="13" t="s">
        <v>38</v>
      </c>
      <c r="AX444" s="13" t="s">
        <v>81</v>
      </c>
      <c r="AY444" s="271" t="s">
        <v>144</v>
      </c>
    </row>
    <row r="445" s="1" customFormat="1" ht="16.5" customHeight="1">
      <c r="B445" s="46"/>
      <c r="C445" s="235" t="s">
        <v>587</v>
      </c>
      <c r="D445" s="235" t="s">
        <v>148</v>
      </c>
      <c r="E445" s="236" t="s">
        <v>588</v>
      </c>
      <c r="F445" s="237" t="s">
        <v>589</v>
      </c>
      <c r="G445" s="238" t="s">
        <v>192</v>
      </c>
      <c r="H445" s="239">
        <v>93</v>
      </c>
      <c r="I445" s="240"/>
      <c r="J445" s="241">
        <f>ROUND(I445*H445,2)</f>
        <v>0</v>
      </c>
      <c r="K445" s="237" t="s">
        <v>152</v>
      </c>
      <c r="L445" s="72"/>
      <c r="M445" s="242" t="s">
        <v>21</v>
      </c>
      <c r="N445" s="243" t="s">
        <v>45</v>
      </c>
      <c r="O445" s="47"/>
      <c r="P445" s="244">
        <f>O445*H445</f>
        <v>0</v>
      </c>
      <c r="Q445" s="244">
        <v>0.00029</v>
      </c>
      <c r="R445" s="244">
        <f>Q445*H445</f>
        <v>0.026970000000000001</v>
      </c>
      <c r="S445" s="244">
        <v>0</v>
      </c>
      <c r="T445" s="245">
        <f>S445*H445</f>
        <v>0</v>
      </c>
      <c r="AR445" s="24" t="s">
        <v>567</v>
      </c>
      <c r="AT445" s="24" t="s">
        <v>148</v>
      </c>
      <c r="AU445" s="24" t="s">
        <v>83</v>
      </c>
      <c r="AY445" s="24" t="s">
        <v>144</v>
      </c>
      <c r="BE445" s="246">
        <f>IF(N445="základní",J445,0)</f>
        <v>0</v>
      </c>
      <c r="BF445" s="246">
        <f>IF(N445="snížená",J445,0)</f>
        <v>0</v>
      </c>
      <c r="BG445" s="246">
        <f>IF(N445="zákl. přenesená",J445,0)</f>
        <v>0</v>
      </c>
      <c r="BH445" s="246">
        <f>IF(N445="sníž. přenesená",J445,0)</f>
        <v>0</v>
      </c>
      <c r="BI445" s="246">
        <f>IF(N445="nulová",J445,0)</f>
        <v>0</v>
      </c>
      <c r="BJ445" s="24" t="s">
        <v>81</v>
      </c>
      <c r="BK445" s="246">
        <f>ROUND(I445*H445,2)</f>
        <v>0</v>
      </c>
      <c r="BL445" s="24" t="s">
        <v>567</v>
      </c>
      <c r="BM445" s="24" t="s">
        <v>590</v>
      </c>
    </row>
    <row r="446" s="1" customFormat="1">
      <c r="B446" s="46"/>
      <c r="C446" s="74"/>
      <c r="D446" s="249" t="s">
        <v>166</v>
      </c>
      <c r="E446" s="74"/>
      <c r="F446" s="259" t="s">
        <v>591</v>
      </c>
      <c r="G446" s="74"/>
      <c r="H446" s="74"/>
      <c r="I446" s="203"/>
      <c r="J446" s="74"/>
      <c r="K446" s="74"/>
      <c r="L446" s="72"/>
      <c r="M446" s="260"/>
      <c r="N446" s="47"/>
      <c r="O446" s="47"/>
      <c r="P446" s="47"/>
      <c r="Q446" s="47"/>
      <c r="R446" s="47"/>
      <c r="S446" s="47"/>
      <c r="T446" s="95"/>
      <c r="AT446" s="24" t="s">
        <v>166</v>
      </c>
      <c r="AU446" s="24" t="s">
        <v>83</v>
      </c>
    </row>
    <row r="447" s="12" customFormat="1">
      <c r="B447" s="247"/>
      <c r="C447" s="248"/>
      <c r="D447" s="249" t="s">
        <v>155</v>
      </c>
      <c r="E447" s="250" t="s">
        <v>21</v>
      </c>
      <c r="F447" s="251" t="s">
        <v>592</v>
      </c>
      <c r="G447" s="248"/>
      <c r="H447" s="252">
        <v>2</v>
      </c>
      <c r="I447" s="253"/>
      <c r="J447" s="248"/>
      <c r="K447" s="248"/>
      <c r="L447" s="254"/>
      <c r="M447" s="255"/>
      <c r="N447" s="256"/>
      <c r="O447" s="256"/>
      <c r="P447" s="256"/>
      <c r="Q447" s="256"/>
      <c r="R447" s="256"/>
      <c r="S447" s="256"/>
      <c r="T447" s="257"/>
      <c r="AT447" s="258" t="s">
        <v>155</v>
      </c>
      <c r="AU447" s="258" t="s">
        <v>83</v>
      </c>
      <c r="AV447" s="12" t="s">
        <v>83</v>
      </c>
      <c r="AW447" s="12" t="s">
        <v>38</v>
      </c>
      <c r="AX447" s="12" t="s">
        <v>74</v>
      </c>
      <c r="AY447" s="258" t="s">
        <v>144</v>
      </c>
    </row>
    <row r="448" s="12" customFormat="1">
      <c r="B448" s="247"/>
      <c r="C448" s="248"/>
      <c r="D448" s="249" t="s">
        <v>155</v>
      </c>
      <c r="E448" s="250" t="s">
        <v>21</v>
      </c>
      <c r="F448" s="251" t="s">
        <v>593</v>
      </c>
      <c r="G448" s="248"/>
      <c r="H448" s="252">
        <v>4</v>
      </c>
      <c r="I448" s="253"/>
      <c r="J448" s="248"/>
      <c r="K448" s="248"/>
      <c r="L448" s="254"/>
      <c r="M448" s="255"/>
      <c r="N448" s="256"/>
      <c r="O448" s="256"/>
      <c r="P448" s="256"/>
      <c r="Q448" s="256"/>
      <c r="R448" s="256"/>
      <c r="S448" s="256"/>
      <c r="T448" s="257"/>
      <c r="AT448" s="258" t="s">
        <v>155</v>
      </c>
      <c r="AU448" s="258" t="s">
        <v>83</v>
      </c>
      <c r="AV448" s="12" t="s">
        <v>83</v>
      </c>
      <c r="AW448" s="12" t="s">
        <v>38</v>
      </c>
      <c r="AX448" s="12" t="s">
        <v>74</v>
      </c>
      <c r="AY448" s="258" t="s">
        <v>144</v>
      </c>
    </row>
    <row r="449" s="12" customFormat="1">
      <c r="B449" s="247"/>
      <c r="C449" s="248"/>
      <c r="D449" s="249" t="s">
        <v>155</v>
      </c>
      <c r="E449" s="250" t="s">
        <v>21</v>
      </c>
      <c r="F449" s="251" t="s">
        <v>594</v>
      </c>
      <c r="G449" s="248"/>
      <c r="H449" s="252">
        <v>2</v>
      </c>
      <c r="I449" s="253"/>
      <c r="J449" s="248"/>
      <c r="K449" s="248"/>
      <c r="L449" s="254"/>
      <c r="M449" s="255"/>
      <c r="N449" s="256"/>
      <c r="O449" s="256"/>
      <c r="P449" s="256"/>
      <c r="Q449" s="256"/>
      <c r="R449" s="256"/>
      <c r="S449" s="256"/>
      <c r="T449" s="257"/>
      <c r="AT449" s="258" t="s">
        <v>155</v>
      </c>
      <c r="AU449" s="258" t="s">
        <v>83</v>
      </c>
      <c r="AV449" s="12" t="s">
        <v>83</v>
      </c>
      <c r="AW449" s="12" t="s">
        <v>38</v>
      </c>
      <c r="AX449" s="12" t="s">
        <v>74</v>
      </c>
      <c r="AY449" s="258" t="s">
        <v>144</v>
      </c>
    </row>
    <row r="450" s="12" customFormat="1">
      <c r="B450" s="247"/>
      <c r="C450" s="248"/>
      <c r="D450" s="249" t="s">
        <v>155</v>
      </c>
      <c r="E450" s="250" t="s">
        <v>21</v>
      </c>
      <c r="F450" s="251" t="s">
        <v>595</v>
      </c>
      <c r="G450" s="248"/>
      <c r="H450" s="252">
        <v>4</v>
      </c>
      <c r="I450" s="253"/>
      <c r="J450" s="248"/>
      <c r="K450" s="248"/>
      <c r="L450" s="254"/>
      <c r="M450" s="255"/>
      <c r="N450" s="256"/>
      <c r="O450" s="256"/>
      <c r="P450" s="256"/>
      <c r="Q450" s="256"/>
      <c r="R450" s="256"/>
      <c r="S450" s="256"/>
      <c r="T450" s="257"/>
      <c r="AT450" s="258" t="s">
        <v>155</v>
      </c>
      <c r="AU450" s="258" t="s">
        <v>83</v>
      </c>
      <c r="AV450" s="12" t="s">
        <v>83</v>
      </c>
      <c r="AW450" s="12" t="s">
        <v>38</v>
      </c>
      <c r="AX450" s="12" t="s">
        <v>74</v>
      </c>
      <c r="AY450" s="258" t="s">
        <v>144</v>
      </c>
    </row>
    <row r="451" s="12" customFormat="1">
      <c r="B451" s="247"/>
      <c r="C451" s="248"/>
      <c r="D451" s="249" t="s">
        <v>155</v>
      </c>
      <c r="E451" s="250" t="s">
        <v>21</v>
      </c>
      <c r="F451" s="251" t="s">
        <v>596</v>
      </c>
      <c r="G451" s="248"/>
      <c r="H451" s="252">
        <v>4</v>
      </c>
      <c r="I451" s="253"/>
      <c r="J451" s="248"/>
      <c r="K451" s="248"/>
      <c r="L451" s="254"/>
      <c r="M451" s="255"/>
      <c r="N451" s="256"/>
      <c r="O451" s="256"/>
      <c r="P451" s="256"/>
      <c r="Q451" s="256"/>
      <c r="R451" s="256"/>
      <c r="S451" s="256"/>
      <c r="T451" s="257"/>
      <c r="AT451" s="258" t="s">
        <v>155</v>
      </c>
      <c r="AU451" s="258" t="s">
        <v>83</v>
      </c>
      <c r="AV451" s="12" t="s">
        <v>83</v>
      </c>
      <c r="AW451" s="12" t="s">
        <v>38</v>
      </c>
      <c r="AX451" s="12" t="s">
        <v>74</v>
      </c>
      <c r="AY451" s="258" t="s">
        <v>144</v>
      </c>
    </row>
    <row r="452" s="12" customFormat="1">
      <c r="B452" s="247"/>
      <c r="C452" s="248"/>
      <c r="D452" s="249" t="s">
        <v>155</v>
      </c>
      <c r="E452" s="250" t="s">
        <v>21</v>
      </c>
      <c r="F452" s="251" t="s">
        <v>597</v>
      </c>
      <c r="G452" s="248"/>
      <c r="H452" s="252">
        <v>4</v>
      </c>
      <c r="I452" s="253"/>
      <c r="J452" s="248"/>
      <c r="K452" s="248"/>
      <c r="L452" s="254"/>
      <c r="M452" s="255"/>
      <c r="N452" s="256"/>
      <c r="O452" s="256"/>
      <c r="P452" s="256"/>
      <c r="Q452" s="256"/>
      <c r="R452" s="256"/>
      <c r="S452" s="256"/>
      <c r="T452" s="257"/>
      <c r="AT452" s="258" t="s">
        <v>155</v>
      </c>
      <c r="AU452" s="258" t="s">
        <v>83</v>
      </c>
      <c r="AV452" s="12" t="s">
        <v>83</v>
      </c>
      <c r="AW452" s="12" t="s">
        <v>38</v>
      </c>
      <c r="AX452" s="12" t="s">
        <v>74</v>
      </c>
      <c r="AY452" s="258" t="s">
        <v>144</v>
      </c>
    </row>
    <row r="453" s="14" customFormat="1">
      <c r="B453" s="272"/>
      <c r="C453" s="273"/>
      <c r="D453" s="249" t="s">
        <v>155</v>
      </c>
      <c r="E453" s="274" t="s">
        <v>21</v>
      </c>
      <c r="F453" s="275" t="s">
        <v>198</v>
      </c>
      <c r="G453" s="273"/>
      <c r="H453" s="276">
        <v>20</v>
      </c>
      <c r="I453" s="277"/>
      <c r="J453" s="273"/>
      <c r="K453" s="273"/>
      <c r="L453" s="278"/>
      <c r="M453" s="279"/>
      <c r="N453" s="280"/>
      <c r="O453" s="280"/>
      <c r="P453" s="280"/>
      <c r="Q453" s="280"/>
      <c r="R453" s="280"/>
      <c r="S453" s="280"/>
      <c r="T453" s="281"/>
      <c r="AT453" s="282" t="s">
        <v>155</v>
      </c>
      <c r="AU453" s="282" t="s">
        <v>83</v>
      </c>
      <c r="AV453" s="14" t="s">
        <v>145</v>
      </c>
      <c r="AW453" s="14" t="s">
        <v>38</v>
      </c>
      <c r="AX453" s="14" t="s">
        <v>74</v>
      </c>
      <c r="AY453" s="282" t="s">
        <v>144</v>
      </c>
    </row>
    <row r="454" s="12" customFormat="1">
      <c r="B454" s="247"/>
      <c r="C454" s="248"/>
      <c r="D454" s="249" t="s">
        <v>155</v>
      </c>
      <c r="E454" s="250" t="s">
        <v>21</v>
      </c>
      <c r="F454" s="251" t="s">
        <v>598</v>
      </c>
      <c r="G454" s="248"/>
      <c r="H454" s="252">
        <v>6</v>
      </c>
      <c r="I454" s="253"/>
      <c r="J454" s="248"/>
      <c r="K454" s="248"/>
      <c r="L454" s="254"/>
      <c r="M454" s="255"/>
      <c r="N454" s="256"/>
      <c r="O454" s="256"/>
      <c r="P454" s="256"/>
      <c r="Q454" s="256"/>
      <c r="R454" s="256"/>
      <c r="S454" s="256"/>
      <c r="T454" s="257"/>
      <c r="AT454" s="258" t="s">
        <v>155</v>
      </c>
      <c r="AU454" s="258" t="s">
        <v>83</v>
      </c>
      <c r="AV454" s="12" t="s">
        <v>83</v>
      </c>
      <c r="AW454" s="12" t="s">
        <v>38</v>
      </c>
      <c r="AX454" s="12" t="s">
        <v>74</v>
      </c>
      <c r="AY454" s="258" t="s">
        <v>144</v>
      </c>
    </row>
    <row r="455" s="12" customFormat="1">
      <c r="B455" s="247"/>
      <c r="C455" s="248"/>
      <c r="D455" s="249" t="s">
        <v>155</v>
      </c>
      <c r="E455" s="250" t="s">
        <v>21</v>
      </c>
      <c r="F455" s="251" t="s">
        <v>599</v>
      </c>
      <c r="G455" s="248"/>
      <c r="H455" s="252">
        <v>16</v>
      </c>
      <c r="I455" s="253"/>
      <c r="J455" s="248"/>
      <c r="K455" s="248"/>
      <c r="L455" s="254"/>
      <c r="M455" s="255"/>
      <c r="N455" s="256"/>
      <c r="O455" s="256"/>
      <c r="P455" s="256"/>
      <c r="Q455" s="256"/>
      <c r="R455" s="256"/>
      <c r="S455" s="256"/>
      <c r="T455" s="257"/>
      <c r="AT455" s="258" t="s">
        <v>155</v>
      </c>
      <c r="AU455" s="258" t="s">
        <v>83</v>
      </c>
      <c r="AV455" s="12" t="s">
        <v>83</v>
      </c>
      <c r="AW455" s="12" t="s">
        <v>38</v>
      </c>
      <c r="AX455" s="12" t="s">
        <v>74</v>
      </c>
      <c r="AY455" s="258" t="s">
        <v>144</v>
      </c>
    </row>
    <row r="456" s="12" customFormat="1">
      <c r="B456" s="247"/>
      <c r="C456" s="248"/>
      <c r="D456" s="249" t="s">
        <v>155</v>
      </c>
      <c r="E456" s="250" t="s">
        <v>21</v>
      </c>
      <c r="F456" s="251" t="s">
        <v>600</v>
      </c>
      <c r="G456" s="248"/>
      <c r="H456" s="252">
        <v>10</v>
      </c>
      <c r="I456" s="253"/>
      <c r="J456" s="248"/>
      <c r="K456" s="248"/>
      <c r="L456" s="254"/>
      <c r="M456" s="255"/>
      <c r="N456" s="256"/>
      <c r="O456" s="256"/>
      <c r="P456" s="256"/>
      <c r="Q456" s="256"/>
      <c r="R456" s="256"/>
      <c r="S456" s="256"/>
      <c r="T456" s="257"/>
      <c r="AT456" s="258" t="s">
        <v>155</v>
      </c>
      <c r="AU456" s="258" t="s">
        <v>83</v>
      </c>
      <c r="AV456" s="12" t="s">
        <v>83</v>
      </c>
      <c r="AW456" s="12" t="s">
        <v>38</v>
      </c>
      <c r="AX456" s="12" t="s">
        <v>74</v>
      </c>
      <c r="AY456" s="258" t="s">
        <v>144</v>
      </c>
    </row>
    <row r="457" s="12" customFormat="1">
      <c r="B457" s="247"/>
      <c r="C457" s="248"/>
      <c r="D457" s="249" t="s">
        <v>155</v>
      </c>
      <c r="E457" s="250" t="s">
        <v>21</v>
      </c>
      <c r="F457" s="251" t="s">
        <v>601</v>
      </c>
      <c r="G457" s="248"/>
      <c r="H457" s="252">
        <v>21</v>
      </c>
      <c r="I457" s="253"/>
      <c r="J457" s="248"/>
      <c r="K457" s="248"/>
      <c r="L457" s="254"/>
      <c r="M457" s="255"/>
      <c r="N457" s="256"/>
      <c r="O457" s="256"/>
      <c r="P457" s="256"/>
      <c r="Q457" s="256"/>
      <c r="R457" s="256"/>
      <c r="S457" s="256"/>
      <c r="T457" s="257"/>
      <c r="AT457" s="258" t="s">
        <v>155</v>
      </c>
      <c r="AU457" s="258" t="s">
        <v>83</v>
      </c>
      <c r="AV457" s="12" t="s">
        <v>83</v>
      </c>
      <c r="AW457" s="12" t="s">
        <v>38</v>
      </c>
      <c r="AX457" s="12" t="s">
        <v>74</v>
      </c>
      <c r="AY457" s="258" t="s">
        <v>144</v>
      </c>
    </row>
    <row r="458" s="12" customFormat="1">
      <c r="B458" s="247"/>
      <c r="C458" s="248"/>
      <c r="D458" s="249" t="s">
        <v>155</v>
      </c>
      <c r="E458" s="250" t="s">
        <v>21</v>
      </c>
      <c r="F458" s="251" t="s">
        <v>602</v>
      </c>
      <c r="G458" s="248"/>
      <c r="H458" s="252">
        <v>12</v>
      </c>
      <c r="I458" s="253"/>
      <c r="J458" s="248"/>
      <c r="K458" s="248"/>
      <c r="L458" s="254"/>
      <c r="M458" s="255"/>
      <c r="N458" s="256"/>
      <c r="O458" s="256"/>
      <c r="P458" s="256"/>
      <c r="Q458" s="256"/>
      <c r="R458" s="256"/>
      <c r="S458" s="256"/>
      <c r="T458" s="257"/>
      <c r="AT458" s="258" t="s">
        <v>155</v>
      </c>
      <c r="AU458" s="258" t="s">
        <v>83</v>
      </c>
      <c r="AV458" s="12" t="s">
        <v>83</v>
      </c>
      <c r="AW458" s="12" t="s">
        <v>38</v>
      </c>
      <c r="AX458" s="12" t="s">
        <v>74</v>
      </c>
      <c r="AY458" s="258" t="s">
        <v>144</v>
      </c>
    </row>
    <row r="459" s="12" customFormat="1">
      <c r="B459" s="247"/>
      <c r="C459" s="248"/>
      <c r="D459" s="249" t="s">
        <v>155</v>
      </c>
      <c r="E459" s="250" t="s">
        <v>21</v>
      </c>
      <c r="F459" s="251" t="s">
        <v>603</v>
      </c>
      <c r="G459" s="248"/>
      <c r="H459" s="252">
        <v>6</v>
      </c>
      <c r="I459" s="253"/>
      <c r="J459" s="248"/>
      <c r="K459" s="248"/>
      <c r="L459" s="254"/>
      <c r="M459" s="255"/>
      <c r="N459" s="256"/>
      <c r="O459" s="256"/>
      <c r="P459" s="256"/>
      <c r="Q459" s="256"/>
      <c r="R459" s="256"/>
      <c r="S459" s="256"/>
      <c r="T459" s="257"/>
      <c r="AT459" s="258" t="s">
        <v>155</v>
      </c>
      <c r="AU459" s="258" t="s">
        <v>83</v>
      </c>
      <c r="AV459" s="12" t="s">
        <v>83</v>
      </c>
      <c r="AW459" s="12" t="s">
        <v>38</v>
      </c>
      <c r="AX459" s="12" t="s">
        <v>74</v>
      </c>
      <c r="AY459" s="258" t="s">
        <v>144</v>
      </c>
    </row>
    <row r="460" s="14" customFormat="1">
      <c r="B460" s="272"/>
      <c r="C460" s="273"/>
      <c r="D460" s="249" t="s">
        <v>155</v>
      </c>
      <c r="E460" s="274" t="s">
        <v>21</v>
      </c>
      <c r="F460" s="275" t="s">
        <v>198</v>
      </c>
      <c r="G460" s="273"/>
      <c r="H460" s="276">
        <v>71</v>
      </c>
      <c r="I460" s="277"/>
      <c r="J460" s="273"/>
      <c r="K460" s="273"/>
      <c r="L460" s="278"/>
      <c r="M460" s="279"/>
      <c r="N460" s="280"/>
      <c r="O460" s="280"/>
      <c r="P460" s="280"/>
      <c r="Q460" s="280"/>
      <c r="R460" s="280"/>
      <c r="S460" s="280"/>
      <c r="T460" s="281"/>
      <c r="AT460" s="282" t="s">
        <v>155</v>
      </c>
      <c r="AU460" s="282" t="s">
        <v>83</v>
      </c>
      <c r="AV460" s="14" t="s">
        <v>145</v>
      </c>
      <c r="AW460" s="14" t="s">
        <v>38</v>
      </c>
      <c r="AX460" s="14" t="s">
        <v>74</v>
      </c>
      <c r="AY460" s="282" t="s">
        <v>144</v>
      </c>
    </row>
    <row r="461" s="12" customFormat="1">
      <c r="B461" s="247"/>
      <c r="C461" s="248"/>
      <c r="D461" s="249" t="s">
        <v>155</v>
      </c>
      <c r="E461" s="250" t="s">
        <v>21</v>
      </c>
      <c r="F461" s="251" t="s">
        <v>604</v>
      </c>
      <c r="G461" s="248"/>
      <c r="H461" s="252">
        <v>2</v>
      </c>
      <c r="I461" s="253"/>
      <c r="J461" s="248"/>
      <c r="K461" s="248"/>
      <c r="L461" s="254"/>
      <c r="M461" s="255"/>
      <c r="N461" s="256"/>
      <c r="O461" s="256"/>
      <c r="P461" s="256"/>
      <c r="Q461" s="256"/>
      <c r="R461" s="256"/>
      <c r="S461" s="256"/>
      <c r="T461" s="257"/>
      <c r="AT461" s="258" t="s">
        <v>155</v>
      </c>
      <c r="AU461" s="258" t="s">
        <v>83</v>
      </c>
      <c r="AV461" s="12" t="s">
        <v>83</v>
      </c>
      <c r="AW461" s="12" t="s">
        <v>38</v>
      </c>
      <c r="AX461" s="12" t="s">
        <v>74</v>
      </c>
      <c r="AY461" s="258" t="s">
        <v>144</v>
      </c>
    </row>
    <row r="462" s="14" customFormat="1">
      <c r="B462" s="272"/>
      <c r="C462" s="273"/>
      <c r="D462" s="249" t="s">
        <v>155</v>
      </c>
      <c r="E462" s="274" t="s">
        <v>21</v>
      </c>
      <c r="F462" s="275" t="s">
        <v>198</v>
      </c>
      <c r="G462" s="273"/>
      <c r="H462" s="276">
        <v>2</v>
      </c>
      <c r="I462" s="277"/>
      <c r="J462" s="273"/>
      <c r="K462" s="273"/>
      <c r="L462" s="278"/>
      <c r="M462" s="279"/>
      <c r="N462" s="280"/>
      <c r="O462" s="280"/>
      <c r="P462" s="280"/>
      <c r="Q462" s="280"/>
      <c r="R462" s="280"/>
      <c r="S462" s="280"/>
      <c r="T462" s="281"/>
      <c r="AT462" s="282" t="s">
        <v>155</v>
      </c>
      <c r="AU462" s="282" t="s">
        <v>83</v>
      </c>
      <c r="AV462" s="14" t="s">
        <v>145</v>
      </c>
      <c r="AW462" s="14" t="s">
        <v>38</v>
      </c>
      <c r="AX462" s="14" t="s">
        <v>74</v>
      </c>
      <c r="AY462" s="282" t="s">
        <v>144</v>
      </c>
    </row>
    <row r="463" s="13" customFormat="1">
      <c r="B463" s="261"/>
      <c r="C463" s="262"/>
      <c r="D463" s="249" t="s">
        <v>155</v>
      </c>
      <c r="E463" s="263" t="s">
        <v>21</v>
      </c>
      <c r="F463" s="264" t="s">
        <v>181</v>
      </c>
      <c r="G463" s="262"/>
      <c r="H463" s="265">
        <v>93</v>
      </c>
      <c r="I463" s="266"/>
      <c r="J463" s="262"/>
      <c r="K463" s="262"/>
      <c r="L463" s="267"/>
      <c r="M463" s="268"/>
      <c r="N463" s="269"/>
      <c r="O463" s="269"/>
      <c r="P463" s="269"/>
      <c r="Q463" s="269"/>
      <c r="R463" s="269"/>
      <c r="S463" s="269"/>
      <c r="T463" s="270"/>
      <c r="AT463" s="271" t="s">
        <v>155</v>
      </c>
      <c r="AU463" s="271" t="s">
        <v>83</v>
      </c>
      <c r="AV463" s="13" t="s">
        <v>153</v>
      </c>
      <c r="AW463" s="13" t="s">
        <v>38</v>
      </c>
      <c r="AX463" s="13" t="s">
        <v>81</v>
      </c>
      <c r="AY463" s="271" t="s">
        <v>144</v>
      </c>
    </row>
    <row r="464" s="1" customFormat="1" ht="16.5" customHeight="1">
      <c r="B464" s="46"/>
      <c r="C464" s="235" t="s">
        <v>605</v>
      </c>
      <c r="D464" s="235" t="s">
        <v>148</v>
      </c>
      <c r="E464" s="236" t="s">
        <v>606</v>
      </c>
      <c r="F464" s="237" t="s">
        <v>607</v>
      </c>
      <c r="G464" s="238" t="s">
        <v>192</v>
      </c>
      <c r="H464" s="239">
        <v>6</v>
      </c>
      <c r="I464" s="240"/>
      <c r="J464" s="241">
        <f>ROUND(I464*H464,2)</f>
        <v>0</v>
      </c>
      <c r="K464" s="237" t="s">
        <v>152</v>
      </c>
      <c r="L464" s="72"/>
      <c r="M464" s="242" t="s">
        <v>21</v>
      </c>
      <c r="N464" s="243" t="s">
        <v>45</v>
      </c>
      <c r="O464" s="47"/>
      <c r="P464" s="244">
        <f>O464*H464</f>
        <v>0</v>
      </c>
      <c r="Q464" s="244">
        <v>0.00035</v>
      </c>
      <c r="R464" s="244">
        <f>Q464*H464</f>
        <v>0.0020999999999999999</v>
      </c>
      <c r="S464" s="244">
        <v>0</v>
      </c>
      <c r="T464" s="245">
        <f>S464*H464</f>
        <v>0</v>
      </c>
      <c r="AR464" s="24" t="s">
        <v>567</v>
      </c>
      <c r="AT464" s="24" t="s">
        <v>148</v>
      </c>
      <c r="AU464" s="24" t="s">
        <v>83</v>
      </c>
      <c r="AY464" s="24" t="s">
        <v>144</v>
      </c>
      <c r="BE464" s="246">
        <f>IF(N464="základní",J464,0)</f>
        <v>0</v>
      </c>
      <c r="BF464" s="246">
        <f>IF(N464="snížená",J464,0)</f>
        <v>0</v>
      </c>
      <c r="BG464" s="246">
        <f>IF(N464="zákl. přenesená",J464,0)</f>
        <v>0</v>
      </c>
      <c r="BH464" s="246">
        <f>IF(N464="sníž. přenesená",J464,0)</f>
        <v>0</v>
      </c>
      <c r="BI464" s="246">
        <f>IF(N464="nulová",J464,0)</f>
        <v>0</v>
      </c>
      <c r="BJ464" s="24" t="s">
        <v>81</v>
      </c>
      <c r="BK464" s="246">
        <f>ROUND(I464*H464,2)</f>
        <v>0</v>
      </c>
      <c r="BL464" s="24" t="s">
        <v>567</v>
      </c>
      <c r="BM464" s="24" t="s">
        <v>608</v>
      </c>
    </row>
    <row r="465" s="1" customFormat="1">
      <c r="B465" s="46"/>
      <c r="C465" s="74"/>
      <c r="D465" s="249" t="s">
        <v>166</v>
      </c>
      <c r="E465" s="74"/>
      <c r="F465" s="259" t="s">
        <v>591</v>
      </c>
      <c r="G465" s="74"/>
      <c r="H465" s="74"/>
      <c r="I465" s="203"/>
      <c r="J465" s="74"/>
      <c r="K465" s="74"/>
      <c r="L465" s="72"/>
      <c r="M465" s="260"/>
      <c r="N465" s="47"/>
      <c r="O465" s="47"/>
      <c r="P465" s="47"/>
      <c r="Q465" s="47"/>
      <c r="R465" s="47"/>
      <c r="S465" s="47"/>
      <c r="T465" s="95"/>
      <c r="AT465" s="24" t="s">
        <v>166</v>
      </c>
      <c r="AU465" s="24" t="s">
        <v>83</v>
      </c>
    </row>
    <row r="466" s="12" customFormat="1">
      <c r="B466" s="247"/>
      <c r="C466" s="248"/>
      <c r="D466" s="249" t="s">
        <v>155</v>
      </c>
      <c r="E466" s="250" t="s">
        <v>21</v>
      </c>
      <c r="F466" s="251" t="s">
        <v>592</v>
      </c>
      <c r="G466" s="248"/>
      <c r="H466" s="252">
        <v>2</v>
      </c>
      <c r="I466" s="253"/>
      <c r="J466" s="248"/>
      <c r="K466" s="248"/>
      <c r="L466" s="254"/>
      <c r="M466" s="255"/>
      <c r="N466" s="256"/>
      <c r="O466" s="256"/>
      <c r="P466" s="256"/>
      <c r="Q466" s="256"/>
      <c r="R466" s="256"/>
      <c r="S466" s="256"/>
      <c r="T466" s="257"/>
      <c r="AT466" s="258" t="s">
        <v>155</v>
      </c>
      <c r="AU466" s="258" t="s">
        <v>83</v>
      </c>
      <c r="AV466" s="12" t="s">
        <v>83</v>
      </c>
      <c r="AW466" s="12" t="s">
        <v>38</v>
      </c>
      <c r="AX466" s="12" t="s">
        <v>74</v>
      </c>
      <c r="AY466" s="258" t="s">
        <v>144</v>
      </c>
    </row>
    <row r="467" s="12" customFormat="1">
      <c r="B467" s="247"/>
      <c r="C467" s="248"/>
      <c r="D467" s="249" t="s">
        <v>155</v>
      </c>
      <c r="E467" s="250" t="s">
        <v>21</v>
      </c>
      <c r="F467" s="251" t="s">
        <v>594</v>
      </c>
      <c r="G467" s="248"/>
      <c r="H467" s="252">
        <v>2</v>
      </c>
      <c r="I467" s="253"/>
      <c r="J467" s="248"/>
      <c r="K467" s="248"/>
      <c r="L467" s="254"/>
      <c r="M467" s="255"/>
      <c r="N467" s="256"/>
      <c r="O467" s="256"/>
      <c r="P467" s="256"/>
      <c r="Q467" s="256"/>
      <c r="R467" s="256"/>
      <c r="S467" s="256"/>
      <c r="T467" s="257"/>
      <c r="AT467" s="258" t="s">
        <v>155</v>
      </c>
      <c r="AU467" s="258" t="s">
        <v>83</v>
      </c>
      <c r="AV467" s="12" t="s">
        <v>83</v>
      </c>
      <c r="AW467" s="12" t="s">
        <v>38</v>
      </c>
      <c r="AX467" s="12" t="s">
        <v>74</v>
      </c>
      <c r="AY467" s="258" t="s">
        <v>144</v>
      </c>
    </row>
    <row r="468" s="12" customFormat="1">
      <c r="B468" s="247"/>
      <c r="C468" s="248"/>
      <c r="D468" s="249" t="s">
        <v>155</v>
      </c>
      <c r="E468" s="250" t="s">
        <v>21</v>
      </c>
      <c r="F468" s="251" t="s">
        <v>604</v>
      </c>
      <c r="G468" s="248"/>
      <c r="H468" s="252">
        <v>2</v>
      </c>
      <c r="I468" s="253"/>
      <c r="J468" s="248"/>
      <c r="K468" s="248"/>
      <c r="L468" s="254"/>
      <c r="M468" s="255"/>
      <c r="N468" s="256"/>
      <c r="O468" s="256"/>
      <c r="P468" s="256"/>
      <c r="Q468" s="256"/>
      <c r="R468" s="256"/>
      <c r="S468" s="256"/>
      <c r="T468" s="257"/>
      <c r="AT468" s="258" t="s">
        <v>155</v>
      </c>
      <c r="AU468" s="258" t="s">
        <v>83</v>
      </c>
      <c r="AV468" s="12" t="s">
        <v>83</v>
      </c>
      <c r="AW468" s="12" t="s">
        <v>38</v>
      </c>
      <c r="AX468" s="12" t="s">
        <v>74</v>
      </c>
      <c r="AY468" s="258" t="s">
        <v>144</v>
      </c>
    </row>
    <row r="469" s="13" customFormat="1">
      <c r="B469" s="261"/>
      <c r="C469" s="262"/>
      <c r="D469" s="249" t="s">
        <v>155</v>
      </c>
      <c r="E469" s="263" t="s">
        <v>21</v>
      </c>
      <c r="F469" s="264" t="s">
        <v>181</v>
      </c>
      <c r="G469" s="262"/>
      <c r="H469" s="265">
        <v>6</v>
      </c>
      <c r="I469" s="266"/>
      <c r="J469" s="262"/>
      <c r="K469" s="262"/>
      <c r="L469" s="267"/>
      <c r="M469" s="268"/>
      <c r="N469" s="269"/>
      <c r="O469" s="269"/>
      <c r="P469" s="269"/>
      <c r="Q469" s="269"/>
      <c r="R469" s="269"/>
      <c r="S469" s="269"/>
      <c r="T469" s="270"/>
      <c r="AT469" s="271" t="s">
        <v>155</v>
      </c>
      <c r="AU469" s="271" t="s">
        <v>83</v>
      </c>
      <c r="AV469" s="13" t="s">
        <v>153</v>
      </c>
      <c r="AW469" s="13" t="s">
        <v>38</v>
      </c>
      <c r="AX469" s="13" t="s">
        <v>81</v>
      </c>
      <c r="AY469" s="271" t="s">
        <v>144</v>
      </c>
    </row>
    <row r="470" s="1" customFormat="1" ht="16.5" customHeight="1">
      <c r="B470" s="46"/>
      <c r="C470" s="235" t="s">
        <v>609</v>
      </c>
      <c r="D470" s="235" t="s">
        <v>148</v>
      </c>
      <c r="E470" s="236" t="s">
        <v>610</v>
      </c>
      <c r="F470" s="237" t="s">
        <v>611</v>
      </c>
      <c r="G470" s="238" t="s">
        <v>192</v>
      </c>
      <c r="H470" s="239">
        <v>16</v>
      </c>
      <c r="I470" s="240"/>
      <c r="J470" s="241">
        <f>ROUND(I470*H470,2)</f>
        <v>0</v>
      </c>
      <c r="K470" s="237" t="s">
        <v>152</v>
      </c>
      <c r="L470" s="72"/>
      <c r="M470" s="242" t="s">
        <v>21</v>
      </c>
      <c r="N470" s="243" t="s">
        <v>45</v>
      </c>
      <c r="O470" s="47"/>
      <c r="P470" s="244">
        <f>O470*H470</f>
        <v>0</v>
      </c>
      <c r="Q470" s="244">
        <v>0.00114</v>
      </c>
      <c r="R470" s="244">
        <f>Q470*H470</f>
        <v>0.018239999999999999</v>
      </c>
      <c r="S470" s="244">
        <v>0</v>
      </c>
      <c r="T470" s="245">
        <f>S470*H470</f>
        <v>0</v>
      </c>
      <c r="AR470" s="24" t="s">
        <v>567</v>
      </c>
      <c r="AT470" s="24" t="s">
        <v>148</v>
      </c>
      <c r="AU470" s="24" t="s">
        <v>83</v>
      </c>
      <c r="AY470" s="24" t="s">
        <v>144</v>
      </c>
      <c r="BE470" s="246">
        <f>IF(N470="základní",J470,0)</f>
        <v>0</v>
      </c>
      <c r="BF470" s="246">
        <f>IF(N470="snížená",J470,0)</f>
        <v>0</v>
      </c>
      <c r="BG470" s="246">
        <f>IF(N470="zákl. přenesená",J470,0)</f>
        <v>0</v>
      </c>
      <c r="BH470" s="246">
        <f>IF(N470="sníž. přenesená",J470,0)</f>
        <v>0</v>
      </c>
      <c r="BI470" s="246">
        <f>IF(N470="nulová",J470,0)</f>
        <v>0</v>
      </c>
      <c r="BJ470" s="24" t="s">
        <v>81</v>
      </c>
      <c r="BK470" s="246">
        <f>ROUND(I470*H470,2)</f>
        <v>0</v>
      </c>
      <c r="BL470" s="24" t="s">
        <v>567</v>
      </c>
      <c r="BM470" s="24" t="s">
        <v>612</v>
      </c>
    </row>
    <row r="471" s="12" customFormat="1">
      <c r="B471" s="247"/>
      <c r="C471" s="248"/>
      <c r="D471" s="249" t="s">
        <v>155</v>
      </c>
      <c r="E471" s="250" t="s">
        <v>21</v>
      </c>
      <c r="F471" s="251" t="s">
        <v>613</v>
      </c>
      <c r="G471" s="248"/>
      <c r="H471" s="252">
        <v>6</v>
      </c>
      <c r="I471" s="253"/>
      <c r="J471" s="248"/>
      <c r="K471" s="248"/>
      <c r="L471" s="254"/>
      <c r="M471" s="255"/>
      <c r="N471" s="256"/>
      <c r="O471" s="256"/>
      <c r="P471" s="256"/>
      <c r="Q471" s="256"/>
      <c r="R471" s="256"/>
      <c r="S471" s="256"/>
      <c r="T471" s="257"/>
      <c r="AT471" s="258" t="s">
        <v>155</v>
      </c>
      <c r="AU471" s="258" t="s">
        <v>83</v>
      </c>
      <c r="AV471" s="12" t="s">
        <v>83</v>
      </c>
      <c r="AW471" s="12" t="s">
        <v>38</v>
      </c>
      <c r="AX471" s="12" t="s">
        <v>74</v>
      </c>
      <c r="AY471" s="258" t="s">
        <v>144</v>
      </c>
    </row>
    <row r="472" s="12" customFormat="1">
      <c r="B472" s="247"/>
      <c r="C472" s="248"/>
      <c r="D472" s="249" t="s">
        <v>155</v>
      </c>
      <c r="E472" s="250" t="s">
        <v>21</v>
      </c>
      <c r="F472" s="251" t="s">
        <v>614</v>
      </c>
      <c r="G472" s="248"/>
      <c r="H472" s="252">
        <v>10</v>
      </c>
      <c r="I472" s="253"/>
      <c r="J472" s="248"/>
      <c r="K472" s="248"/>
      <c r="L472" s="254"/>
      <c r="M472" s="255"/>
      <c r="N472" s="256"/>
      <c r="O472" s="256"/>
      <c r="P472" s="256"/>
      <c r="Q472" s="256"/>
      <c r="R472" s="256"/>
      <c r="S472" s="256"/>
      <c r="T472" s="257"/>
      <c r="AT472" s="258" t="s">
        <v>155</v>
      </c>
      <c r="AU472" s="258" t="s">
        <v>83</v>
      </c>
      <c r="AV472" s="12" t="s">
        <v>83</v>
      </c>
      <c r="AW472" s="12" t="s">
        <v>38</v>
      </c>
      <c r="AX472" s="12" t="s">
        <v>74</v>
      </c>
      <c r="AY472" s="258" t="s">
        <v>144</v>
      </c>
    </row>
    <row r="473" s="13" customFormat="1">
      <c r="B473" s="261"/>
      <c r="C473" s="262"/>
      <c r="D473" s="249" t="s">
        <v>155</v>
      </c>
      <c r="E473" s="263" t="s">
        <v>21</v>
      </c>
      <c r="F473" s="264" t="s">
        <v>181</v>
      </c>
      <c r="G473" s="262"/>
      <c r="H473" s="265">
        <v>16</v>
      </c>
      <c r="I473" s="266"/>
      <c r="J473" s="262"/>
      <c r="K473" s="262"/>
      <c r="L473" s="267"/>
      <c r="M473" s="268"/>
      <c r="N473" s="269"/>
      <c r="O473" s="269"/>
      <c r="P473" s="269"/>
      <c r="Q473" s="269"/>
      <c r="R473" s="269"/>
      <c r="S473" s="269"/>
      <c r="T473" s="270"/>
      <c r="AT473" s="271" t="s">
        <v>155</v>
      </c>
      <c r="AU473" s="271" t="s">
        <v>83</v>
      </c>
      <c r="AV473" s="13" t="s">
        <v>153</v>
      </c>
      <c r="AW473" s="13" t="s">
        <v>38</v>
      </c>
      <c r="AX473" s="13" t="s">
        <v>81</v>
      </c>
      <c r="AY473" s="271" t="s">
        <v>144</v>
      </c>
    </row>
    <row r="474" s="1" customFormat="1" ht="25.5" customHeight="1">
      <c r="B474" s="46"/>
      <c r="C474" s="235" t="s">
        <v>615</v>
      </c>
      <c r="D474" s="235" t="s">
        <v>148</v>
      </c>
      <c r="E474" s="236" t="s">
        <v>616</v>
      </c>
      <c r="F474" s="237" t="s">
        <v>617</v>
      </c>
      <c r="G474" s="238" t="s">
        <v>151</v>
      </c>
      <c r="H474" s="239">
        <v>3</v>
      </c>
      <c r="I474" s="240"/>
      <c r="J474" s="241">
        <f>ROUND(I474*H474,2)</f>
        <v>0</v>
      </c>
      <c r="K474" s="237" t="s">
        <v>152</v>
      </c>
      <c r="L474" s="72"/>
      <c r="M474" s="242" t="s">
        <v>21</v>
      </c>
      <c r="N474" s="243" t="s">
        <v>45</v>
      </c>
      <c r="O474" s="47"/>
      <c r="P474" s="244">
        <f>O474*H474</f>
        <v>0</v>
      </c>
      <c r="Q474" s="244">
        <v>0</v>
      </c>
      <c r="R474" s="244">
        <f>Q474*H474</f>
        <v>0</v>
      </c>
      <c r="S474" s="244">
        <v>0</v>
      </c>
      <c r="T474" s="245">
        <f>S474*H474</f>
        <v>0</v>
      </c>
      <c r="AR474" s="24" t="s">
        <v>567</v>
      </c>
      <c r="AT474" s="24" t="s">
        <v>148</v>
      </c>
      <c r="AU474" s="24" t="s">
        <v>83</v>
      </c>
      <c r="AY474" s="24" t="s">
        <v>144</v>
      </c>
      <c r="BE474" s="246">
        <f>IF(N474="základní",J474,0)</f>
        <v>0</v>
      </c>
      <c r="BF474" s="246">
        <f>IF(N474="snížená",J474,0)</f>
        <v>0</v>
      </c>
      <c r="BG474" s="246">
        <f>IF(N474="zákl. přenesená",J474,0)</f>
        <v>0</v>
      </c>
      <c r="BH474" s="246">
        <f>IF(N474="sníž. přenesená",J474,0)</f>
        <v>0</v>
      </c>
      <c r="BI474" s="246">
        <f>IF(N474="nulová",J474,0)</f>
        <v>0</v>
      </c>
      <c r="BJ474" s="24" t="s">
        <v>81</v>
      </c>
      <c r="BK474" s="246">
        <f>ROUND(I474*H474,2)</f>
        <v>0</v>
      </c>
      <c r="BL474" s="24" t="s">
        <v>567</v>
      </c>
      <c r="BM474" s="24" t="s">
        <v>618</v>
      </c>
    </row>
    <row r="475" s="1" customFormat="1">
      <c r="B475" s="46"/>
      <c r="C475" s="74"/>
      <c r="D475" s="249" t="s">
        <v>166</v>
      </c>
      <c r="E475" s="74"/>
      <c r="F475" s="259" t="s">
        <v>619</v>
      </c>
      <c r="G475" s="74"/>
      <c r="H475" s="74"/>
      <c r="I475" s="203"/>
      <c r="J475" s="74"/>
      <c r="K475" s="74"/>
      <c r="L475" s="72"/>
      <c r="M475" s="260"/>
      <c r="N475" s="47"/>
      <c r="O475" s="47"/>
      <c r="P475" s="47"/>
      <c r="Q475" s="47"/>
      <c r="R475" s="47"/>
      <c r="S475" s="47"/>
      <c r="T475" s="95"/>
      <c r="AT475" s="24" t="s">
        <v>166</v>
      </c>
      <c r="AU475" s="24" t="s">
        <v>83</v>
      </c>
    </row>
    <row r="476" s="12" customFormat="1">
      <c r="B476" s="247"/>
      <c r="C476" s="248"/>
      <c r="D476" s="249" t="s">
        <v>155</v>
      </c>
      <c r="E476" s="250" t="s">
        <v>21</v>
      </c>
      <c r="F476" s="251" t="s">
        <v>620</v>
      </c>
      <c r="G476" s="248"/>
      <c r="H476" s="252">
        <v>1</v>
      </c>
      <c r="I476" s="253"/>
      <c r="J476" s="248"/>
      <c r="K476" s="248"/>
      <c r="L476" s="254"/>
      <c r="M476" s="255"/>
      <c r="N476" s="256"/>
      <c r="O476" s="256"/>
      <c r="P476" s="256"/>
      <c r="Q476" s="256"/>
      <c r="R476" s="256"/>
      <c r="S476" s="256"/>
      <c r="T476" s="257"/>
      <c r="AT476" s="258" t="s">
        <v>155</v>
      </c>
      <c r="AU476" s="258" t="s">
        <v>83</v>
      </c>
      <c r="AV476" s="12" t="s">
        <v>83</v>
      </c>
      <c r="AW476" s="12" t="s">
        <v>38</v>
      </c>
      <c r="AX476" s="12" t="s">
        <v>74</v>
      </c>
      <c r="AY476" s="258" t="s">
        <v>144</v>
      </c>
    </row>
    <row r="477" s="12" customFormat="1">
      <c r="B477" s="247"/>
      <c r="C477" s="248"/>
      <c r="D477" s="249" t="s">
        <v>155</v>
      </c>
      <c r="E477" s="250" t="s">
        <v>21</v>
      </c>
      <c r="F477" s="251" t="s">
        <v>621</v>
      </c>
      <c r="G477" s="248"/>
      <c r="H477" s="252">
        <v>1</v>
      </c>
      <c r="I477" s="253"/>
      <c r="J477" s="248"/>
      <c r="K477" s="248"/>
      <c r="L477" s="254"/>
      <c r="M477" s="255"/>
      <c r="N477" s="256"/>
      <c r="O477" s="256"/>
      <c r="P477" s="256"/>
      <c r="Q477" s="256"/>
      <c r="R477" s="256"/>
      <c r="S477" s="256"/>
      <c r="T477" s="257"/>
      <c r="AT477" s="258" t="s">
        <v>155</v>
      </c>
      <c r="AU477" s="258" t="s">
        <v>83</v>
      </c>
      <c r="AV477" s="12" t="s">
        <v>83</v>
      </c>
      <c r="AW477" s="12" t="s">
        <v>38</v>
      </c>
      <c r="AX477" s="12" t="s">
        <v>74</v>
      </c>
      <c r="AY477" s="258" t="s">
        <v>144</v>
      </c>
    </row>
    <row r="478" s="12" customFormat="1">
      <c r="B478" s="247"/>
      <c r="C478" s="248"/>
      <c r="D478" s="249" t="s">
        <v>155</v>
      </c>
      <c r="E478" s="250" t="s">
        <v>21</v>
      </c>
      <c r="F478" s="251" t="s">
        <v>622</v>
      </c>
      <c r="G478" s="248"/>
      <c r="H478" s="252">
        <v>1</v>
      </c>
      <c r="I478" s="253"/>
      <c r="J478" s="248"/>
      <c r="K478" s="248"/>
      <c r="L478" s="254"/>
      <c r="M478" s="255"/>
      <c r="N478" s="256"/>
      <c r="O478" s="256"/>
      <c r="P478" s="256"/>
      <c r="Q478" s="256"/>
      <c r="R478" s="256"/>
      <c r="S478" s="256"/>
      <c r="T478" s="257"/>
      <c r="AT478" s="258" t="s">
        <v>155</v>
      </c>
      <c r="AU478" s="258" t="s">
        <v>83</v>
      </c>
      <c r="AV478" s="12" t="s">
        <v>83</v>
      </c>
      <c r="AW478" s="12" t="s">
        <v>38</v>
      </c>
      <c r="AX478" s="12" t="s">
        <v>74</v>
      </c>
      <c r="AY478" s="258" t="s">
        <v>144</v>
      </c>
    </row>
    <row r="479" s="13" customFormat="1">
      <c r="B479" s="261"/>
      <c r="C479" s="262"/>
      <c r="D479" s="249" t="s">
        <v>155</v>
      </c>
      <c r="E479" s="263" t="s">
        <v>21</v>
      </c>
      <c r="F479" s="264" t="s">
        <v>181</v>
      </c>
      <c r="G479" s="262"/>
      <c r="H479" s="265">
        <v>3</v>
      </c>
      <c r="I479" s="266"/>
      <c r="J479" s="262"/>
      <c r="K479" s="262"/>
      <c r="L479" s="267"/>
      <c r="M479" s="268"/>
      <c r="N479" s="269"/>
      <c r="O479" s="269"/>
      <c r="P479" s="269"/>
      <c r="Q479" s="269"/>
      <c r="R479" s="269"/>
      <c r="S479" s="269"/>
      <c r="T479" s="270"/>
      <c r="AT479" s="271" t="s">
        <v>155</v>
      </c>
      <c r="AU479" s="271" t="s">
        <v>83</v>
      </c>
      <c r="AV479" s="13" t="s">
        <v>153</v>
      </c>
      <c r="AW479" s="13" t="s">
        <v>38</v>
      </c>
      <c r="AX479" s="13" t="s">
        <v>81</v>
      </c>
      <c r="AY479" s="271" t="s">
        <v>144</v>
      </c>
    </row>
    <row r="480" s="1" customFormat="1" ht="25.5" customHeight="1">
      <c r="B480" s="46"/>
      <c r="C480" s="235" t="s">
        <v>623</v>
      </c>
      <c r="D480" s="235" t="s">
        <v>148</v>
      </c>
      <c r="E480" s="236" t="s">
        <v>624</v>
      </c>
      <c r="F480" s="237" t="s">
        <v>625</v>
      </c>
      <c r="G480" s="238" t="s">
        <v>151</v>
      </c>
      <c r="H480" s="239">
        <v>2</v>
      </c>
      <c r="I480" s="240"/>
      <c r="J480" s="241">
        <f>ROUND(I480*H480,2)</f>
        <v>0</v>
      </c>
      <c r="K480" s="237" t="s">
        <v>152</v>
      </c>
      <c r="L480" s="72"/>
      <c r="M480" s="242" t="s">
        <v>21</v>
      </c>
      <c r="N480" s="243" t="s">
        <v>45</v>
      </c>
      <c r="O480" s="47"/>
      <c r="P480" s="244">
        <f>O480*H480</f>
        <v>0</v>
      </c>
      <c r="Q480" s="244">
        <v>0</v>
      </c>
      <c r="R480" s="244">
        <f>Q480*H480</f>
        <v>0</v>
      </c>
      <c r="S480" s="244">
        <v>0</v>
      </c>
      <c r="T480" s="245">
        <f>S480*H480</f>
        <v>0</v>
      </c>
      <c r="AR480" s="24" t="s">
        <v>567</v>
      </c>
      <c r="AT480" s="24" t="s">
        <v>148</v>
      </c>
      <c r="AU480" s="24" t="s">
        <v>83</v>
      </c>
      <c r="AY480" s="24" t="s">
        <v>144</v>
      </c>
      <c r="BE480" s="246">
        <f>IF(N480="základní",J480,0)</f>
        <v>0</v>
      </c>
      <c r="BF480" s="246">
        <f>IF(N480="snížená",J480,0)</f>
        <v>0</v>
      </c>
      <c r="BG480" s="246">
        <f>IF(N480="zákl. přenesená",J480,0)</f>
        <v>0</v>
      </c>
      <c r="BH480" s="246">
        <f>IF(N480="sníž. přenesená",J480,0)</f>
        <v>0</v>
      </c>
      <c r="BI480" s="246">
        <f>IF(N480="nulová",J480,0)</f>
        <v>0</v>
      </c>
      <c r="BJ480" s="24" t="s">
        <v>81</v>
      </c>
      <c r="BK480" s="246">
        <f>ROUND(I480*H480,2)</f>
        <v>0</v>
      </c>
      <c r="BL480" s="24" t="s">
        <v>567</v>
      </c>
      <c r="BM480" s="24" t="s">
        <v>626</v>
      </c>
    </row>
    <row r="481" s="1" customFormat="1">
      <c r="B481" s="46"/>
      <c r="C481" s="74"/>
      <c r="D481" s="249" t="s">
        <v>166</v>
      </c>
      <c r="E481" s="74"/>
      <c r="F481" s="259" t="s">
        <v>619</v>
      </c>
      <c r="G481" s="74"/>
      <c r="H481" s="74"/>
      <c r="I481" s="203"/>
      <c r="J481" s="74"/>
      <c r="K481" s="74"/>
      <c r="L481" s="72"/>
      <c r="M481" s="260"/>
      <c r="N481" s="47"/>
      <c r="O481" s="47"/>
      <c r="P481" s="47"/>
      <c r="Q481" s="47"/>
      <c r="R481" s="47"/>
      <c r="S481" s="47"/>
      <c r="T481" s="95"/>
      <c r="AT481" s="24" t="s">
        <v>166</v>
      </c>
      <c r="AU481" s="24" t="s">
        <v>83</v>
      </c>
    </row>
    <row r="482" s="12" customFormat="1">
      <c r="B482" s="247"/>
      <c r="C482" s="248"/>
      <c r="D482" s="249" t="s">
        <v>155</v>
      </c>
      <c r="E482" s="250" t="s">
        <v>21</v>
      </c>
      <c r="F482" s="251" t="s">
        <v>620</v>
      </c>
      <c r="G482" s="248"/>
      <c r="H482" s="252">
        <v>1</v>
      </c>
      <c r="I482" s="253"/>
      <c r="J482" s="248"/>
      <c r="K482" s="248"/>
      <c r="L482" s="254"/>
      <c r="M482" s="255"/>
      <c r="N482" s="256"/>
      <c r="O482" s="256"/>
      <c r="P482" s="256"/>
      <c r="Q482" s="256"/>
      <c r="R482" s="256"/>
      <c r="S482" s="256"/>
      <c r="T482" s="257"/>
      <c r="AT482" s="258" t="s">
        <v>155</v>
      </c>
      <c r="AU482" s="258" t="s">
        <v>83</v>
      </c>
      <c r="AV482" s="12" t="s">
        <v>83</v>
      </c>
      <c r="AW482" s="12" t="s">
        <v>38</v>
      </c>
      <c r="AX482" s="12" t="s">
        <v>74</v>
      </c>
      <c r="AY482" s="258" t="s">
        <v>144</v>
      </c>
    </row>
    <row r="483" s="12" customFormat="1">
      <c r="B483" s="247"/>
      <c r="C483" s="248"/>
      <c r="D483" s="249" t="s">
        <v>155</v>
      </c>
      <c r="E483" s="250" t="s">
        <v>21</v>
      </c>
      <c r="F483" s="251" t="s">
        <v>622</v>
      </c>
      <c r="G483" s="248"/>
      <c r="H483" s="252">
        <v>1</v>
      </c>
      <c r="I483" s="253"/>
      <c r="J483" s="248"/>
      <c r="K483" s="248"/>
      <c r="L483" s="254"/>
      <c r="M483" s="255"/>
      <c r="N483" s="256"/>
      <c r="O483" s="256"/>
      <c r="P483" s="256"/>
      <c r="Q483" s="256"/>
      <c r="R483" s="256"/>
      <c r="S483" s="256"/>
      <c r="T483" s="257"/>
      <c r="AT483" s="258" t="s">
        <v>155</v>
      </c>
      <c r="AU483" s="258" t="s">
        <v>83</v>
      </c>
      <c r="AV483" s="12" t="s">
        <v>83</v>
      </c>
      <c r="AW483" s="12" t="s">
        <v>38</v>
      </c>
      <c r="AX483" s="12" t="s">
        <v>74</v>
      </c>
      <c r="AY483" s="258" t="s">
        <v>144</v>
      </c>
    </row>
    <row r="484" s="13" customFormat="1">
      <c r="B484" s="261"/>
      <c r="C484" s="262"/>
      <c r="D484" s="249" t="s">
        <v>155</v>
      </c>
      <c r="E484" s="263" t="s">
        <v>21</v>
      </c>
      <c r="F484" s="264" t="s">
        <v>181</v>
      </c>
      <c r="G484" s="262"/>
      <c r="H484" s="265">
        <v>2</v>
      </c>
      <c r="I484" s="266"/>
      <c r="J484" s="262"/>
      <c r="K484" s="262"/>
      <c r="L484" s="267"/>
      <c r="M484" s="268"/>
      <c r="N484" s="269"/>
      <c r="O484" s="269"/>
      <c r="P484" s="269"/>
      <c r="Q484" s="269"/>
      <c r="R484" s="269"/>
      <c r="S484" s="269"/>
      <c r="T484" s="270"/>
      <c r="AT484" s="271" t="s">
        <v>155</v>
      </c>
      <c r="AU484" s="271" t="s">
        <v>83</v>
      </c>
      <c r="AV484" s="13" t="s">
        <v>153</v>
      </c>
      <c r="AW484" s="13" t="s">
        <v>38</v>
      </c>
      <c r="AX484" s="13" t="s">
        <v>81</v>
      </c>
      <c r="AY484" s="271" t="s">
        <v>144</v>
      </c>
    </row>
    <row r="485" s="1" customFormat="1" ht="25.5" customHeight="1">
      <c r="B485" s="46"/>
      <c r="C485" s="235" t="s">
        <v>627</v>
      </c>
      <c r="D485" s="235" t="s">
        <v>148</v>
      </c>
      <c r="E485" s="236" t="s">
        <v>628</v>
      </c>
      <c r="F485" s="237" t="s">
        <v>629</v>
      </c>
      <c r="G485" s="238" t="s">
        <v>151</v>
      </c>
      <c r="H485" s="239">
        <v>6</v>
      </c>
      <c r="I485" s="240"/>
      <c r="J485" s="241">
        <f>ROUND(I485*H485,2)</f>
        <v>0</v>
      </c>
      <c r="K485" s="237" t="s">
        <v>152</v>
      </c>
      <c r="L485" s="72"/>
      <c r="M485" s="242" t="s">
        <v>21</v>
      </c>
      <c r="N485" s="243" t="s">
        <v>45</v>
      </c>
      <c r="O485" s="47"/>
      <c r="P485" s="244">
        <f>O485*H485</f>
        <v>0</v>
      </c>
      <c r="Q485" s="244">
        <v>0</v>
      </c>
      <c r="R485" s="244">
        <f>Q485*H485</f>
        <v>0</v>
      </c>
      <c r="S485" s="244">
        <v>0</v>
      </c>
      <c r="T485" s="245">
        <f>S485*H485</f>
        <v>0</v>
      </c>
      <c r="AR485" s="24" t="s">
        <v>567</v>
      </c>
      <c r="AT485" s="24" t="s">
        <v>148</v>
      </c>
      <c r="AU485" s="24" t="s">
        <v>83</v>
      </c>
      <c r="AY485" s="24" t="s">
        <v>144</v>
      </c>
      <c r="BE485" s="246">
        <f>IF(N485="základní",J485,0)</f>
        <v>0</v>
      </c>
      <c r="BF485" s="246">
        <f>IF(N485="snížená",J485,0)</f>
        <v>0</v>
      </c>
      <c r="BG485" s="246">
        <f>IF(N485="zákl. přenesená",J485,0)</f>
        <v>0</v>
      </c>
      <c r="BH485" s="246">
        <f>IF(N485="sníž. přenesená",J485,0)</f>
        <v>0</v>
      </c>
      <c r="BI485" s="246">
        <f>IF(N485="nulová",J485,0)</f>
        <v>0</v>
      </c>
      <c r="BJ485" s="24" t="s">
        <v>81</v>
      </c>
      <c r="BK485" s="246">
        <f>ROUND(I485*H485,2)</f>
        <v>0</v>
      </c>
      <c r="BL485" s="24" t="s">
        <v>567</v>
      </c>
      <c r="BM485" s="24" t="s">
        <v>630</v>
      </c>
    </row>
    <row r="486" s="12" customFormat="1">
      <c r="B486" s="247"/>
      <c r="C486" s="248"/>
      <c r="D486" s="249" t="s">
        <v>155</v>
      </c>
      <c r="E486" s="250" t="s">
        <v>21</v>
      </c>
      <c r="F486" s="251" t="s">
        <v>631</v>
      </c>
      <c r="G486" s="248"/>
      <c r="H486" s="252">
        <v>1</v>
      </c>
      <c r="I486" s="253"/>
      <c r="J486" s="248"/>
      <c r="K486" s="248"/>
      <c r="L486" s="254"/>
      <c r="M486" s="255"/>
      <c r="N486" s="256"/>
      <c r="O486" s="256"/>
      <c r="P486" s="256"/>
      <c r="Q486" s="256"/>
      <c r="R486" s="256"/>
      <c r="S486" s="256"/>
      <c r="T486" s="257"/>
      <c r="AT486" s="258" t="s">
        <v>155</v>
      </c>
      <c r="AU486" s="258" t="s">
        <v>83</v>
      </c>
      <c r="AV486" s="12" t="s">
        <v>83</v>
      </c>
      <c r="AW486" s="12" t="s">
        <v>38</v>
      </c>
      <c r="AX486" s="12" t="s">
        <v>74</v>
      </c>
      <c r="AY486" s="258" t="s">
        <v>144</v>
      </c>
    </row>
    <row r="487" s="12" customFormat="1">
      <c r="B487" s="247"/>
      <c r="C487" s="248"/>
      <c r="D487" s="249" t="s">
        <v>155</v>
      </c>
      <c r="E487" s="250" t="s">
        <v>21</v>
      </c>
      <c r="F487" s="251" t="s">
        <v>632</v>
      </c>
      <c r="G487" s="248"/>
      <c r="H487" s="252">
        <v>1</v>
      </c>
      <c r="I487" s="253"/>
      <c r="J487" s="248"/>
      <c r="K487" s="248"/>
      <c r="L487" s="254"/>
      <c r="M487" s="255"/>
      <c r="N487" s="256"/>
      <c r="O487" s="256"/>
      <c r="P487" s="256"/>
      <c r="Q487" s="256"/>
      <c r="R487" s="256"/>
      <c r="S487" s="256"/>
      <c r="T487" s="257"/>
      <c r="AT487" s="258" t="s">
        <v>155</v>
      </c>
      <c r="AU487" s="258" t="s">
        <v>83</v>
      </c>
      <c r="AV487" s="12" t="s">
        <v>83</v>
      </c>
      <c r="AW487" s="12" t="s">
        <v>38</v>
      </c>
      <c r="AX487" s="12" t="s">
        <v>74</v>
      </c>
      <c r="AY487" s="258" t="s">
        <v>144</v>
      </c>
    </row>
    <row r="488" s="12" customFormat="1">
      <c r="B488" s="247"/>
      <c r="C488" s="248"/>
      <c r="D488" s="249" t="s">
        <v>155</v>
      </c>
      <c r="E488" s="250" t="s">
        <v>21</v>
      </c>
      <c r="F488" s="251" t="s">
        <v>633</v>
      </c>
      <c r="G488" s="248"/>
      <c r="H488" s="252">
        <v>4</v>
      </c>
      <c r="I488" s="253"/>
      <c r="J488" s="248"/>
      <c r="K488" s="248"/>
      <c r="L488" s="254"/>
      <c r="M488" s="255"/>
      <c r="N488" s="256"/>
      <c r="O488" s="256"/>
      <c r="P488" s="256"/>
      <c r="Q488" s="256"/>
      <c r="R488" s="256"/>
      <c r="S488" s="256"/>
      <c r="T488" s="257"/>
      <c r="AT488" s="258" t="s">
        <v>155</v>
      </c>
      <c r="AU488" s="258" t="s">
        <v>83</v>
      </c>
      <c r="AV488" s="12" t="s">
        <v>83</v>
      </c>
      <c r="AW488" s="12" t="s">
        <v>38</v>
      </c>
      <c r="AX488" s="12" t="s">
        <v>74</v>
      </c>
      <c r="AY488" s="258" t="s">
        <v>144</v>
      </c>
    </row>
    <row r="489" s="13" customFormat="1">
      <c r="B489" s="261"/>
      <c r="C489" s="262"/>
      <c r="D489" s="249" t="s">
        <v>155</v>
      </c>
      <c r="E489" s="263" t="s">
        <v>21</v>
      </c>
      <c r="F489" s="264" t="s">
        <v>181</v>
      </c>
      <c r="G489" s="262"/>
      <c r="H489" s="265">
        <v>6</v>
      </c>
      <c r="I489" s="266"/>
      <c r="J489" s="262"/>
      <c r="K489" s="262"/>
      <c r="L489" s="267"/>
      <c r="M489" s="268"/>
      <c r="N489" s="269"/>
      <c r="O489" s="269"/>
      <c r="P489" s="269"/>
      <c r="Q489" s="269"/>
      <c r="R489" s="269"/>
      <c r="S489" s="269"/>
      <c r="T489" s="270"/>
      <c r="AT489" s="271" t="s">
        <v>155</v>
      </c>
      <c r="AU489" s="271" t="s">
        <v>83</v>
      </c>
      <c r="AV489" s="13" t="s">
        <v>153</v>
      </c>
      <c r="AW489" s="13" t="s">
        <v>38</v>
      </c>
      <c r="AX489" s="13" t="s">
        <v>81</v>
      </c>
      <c r="AY489" s="271" t="s">
        <v>144</v>
      </c>
    </row>
    <row r="490" s="1" customFormat="1" ht="25.5" customHeight="1">
      <c r="B490" s="46"/>
      <c r="C490" s="235" t="s">
        <v>634</v>
      </c>
      <c r="D490" s="235" t="s">
        <v>148</v>
      </c>
      <c r="E490" s="236" t="s">
        <v>635</v>
      </c>
      <c r="F490" s="237" t="s">
        <v>636</v>
      </c>
      <c r="G490" s="238" t="s">
        <v>151</v>
      </c>
      <c r="H490" s="239">
        <v>3</v>
      </c>
      <c r="I490" s="240"/>
      <c r="J490" s="241">
        <f>ROUND(I490*H490,2)</f>
        <v>0</v>
      </c>
      <c r="K490" s="237" t="s">
        <v>152</v>
      </c>
      <c r="L490" s="72"/>
      <c r="M490" s="242" t="s">
        <v>21</v>
      </c>
      <c r="N490" s="243" t="s">
        <v>45</v>
      </c>
      <c r="O490" s="47"/>
      <c r="P490" s="244">
        <f>O490*H490</f>
        <v>0</v>
      </c>
      <c r="Q490" s="244">
        <v>0.0054000000000000003</v>
      </c>
      <c r="R490" s="244">
        <f>Q490*H490</f>
        <v>0.016199999999999999</v>
      </c>
      <c r="S490" s="244">
        <v>0</v>
      </c>
      <c r="T490" s="245">
        <f>S490*H490</f>
        <v>0</v>
      </c>
      <c r="AR490" s="24" t="s">
        <v>567</v>
      </c>
      <c r="AT490" s="24" t="s">
        <v>148</v>
      </c>
      <c r="AU490" s="24" t="s">
        <v>83</v>
      </c>
      <c r="AY490" s="24" t="s">
        <v>144</v>
      </c>
      <c r="BE490" s="246">
        <f>IF(N490="základní",J490,0)</f>
        <v>0</v>
      </c>
      <c r="BF490" s="246">
        <f>IF(N490="snížená",J490,0)</f>
        <v>0</v>
      </c>
      <c r="BG490" s="246">
        <f>IF(N490="zákl. přenesená",J490,0)</f>
        <v>0</v>
      </c>
      <c r="BH490" s="246">
        <f>IF(N490="sníž. přenesená",J490,0)</f>
        <v>0</v>
      </c>
      <c r="BI490" s="246">
        <f>IF(N490="nulová",J490,0)</f>
        <v>0</v>
      </c>
      <c r="BJ490" s="24" t="s">
        <v>81</v>
      </c>
      <c r="BK490" s="246">
        <f>ROUND(I490*H490,2)</f>
        <v>0</v>
      </c>
      <c r="BL490" s="24" t="s">
        <v>567</v>
      </c>
      <c r="BM490" s="24" t="s">
        <v>637</v>
      </c>
    </row>
    <row r="491" s="12" customFormat="1">
      <c r="B491" s="247"/>
      <c r="C491" s="248"/>
      <c r="D491" s="249" t="s">
        <v>155</v>
      </c>
      <c r="E491" s="250" t="s">
        <v>21</v>
      </c>
      <c r="F491" s="251" t="s">
        <v>638</v>
      </c>
      <c r="G491" s="248"/>
      <c r="H491" s="252">
        <v>1</v>
      </c>
      <c r="I491" s="253"/>
      <c r="J491" s="248"/>
      <c r="K491" s="248"/>
      <c r="L491" s="254"/>
      <c r="M491" s="255"/>
      <c r="N491" s="256"/>
      <c r="O491" s="256"/>
      <c r="P491" s="256"/>
      <c r="Q491" s="256"/>
      <c r="R491" s="256"/>
      <c r="S491" s="256"/>
      <c r="T491" s="257"/>
      <c r="AT491" s="258" t="s">
        <v>155</v>
      </c>
      <c r="AU491" s="258" t="s">
        <v>83</v>
      </c>
      <c r="AV491" s="12" t="s">
        <v>83</v>
      </c>
      <c r="AW491" s="12" t="s">
        <v>38</v>
      </c>
      <c r="AX491" s="12" t="s">
        <v>74</v>
      </c>
      <c r="AY491" s="258" t="s">
        <v>144</v>
      </c>
    </row>
    <row r="492" s="12" customFormat="1">
      <c r="B492" s="247"/>
      <c r="C492" s="248"/>
      <c r="D492" s="249" t="s">
        <v>155</v>
      </c>
      <c r="E492" s="250" t="s">
        <v>21</v>
      </c>
      <c r="F492" s="251" t="s">
        <v>639</v>
      </c>
      <c r="G492" s="248"/>
      <c r="H492" s="252">
        <v>1</v>
      </c>
      <c r="I492" s="253"/>
      <c r="J492" s="248"/>
      <c r="K492" s="248"/>
      <c r="L492" s="254"/>
      <c r="M492" s="255"/>
      <c r="N492" s="256"/>
      <c r="O492" s="256"/>
      <c r="P492" s="256"/>
      <c r="Q492" s="256"/>
      <c r="R492" s="256"/>
      <c r="S492" s="256"/>
      <c r="T492" s="257"/>
      <c r="AT492" s="258" t="s">
        <v>155</v>
      </c>
      <c r="AU492" s="258" t="s">
        <v>83</v>
      </c>
      <c r="AV492" s="12" t="s">
        <v>83</v>
      </c>
      <c r="AW492" s="12" t="s">
        <v>38</v>
      </c>
      <c r="AX492" s="12" t="s">
        <v>74</v>
      </c>
      <c r="AY492" s="258" t="s">
        <v>144</v>
      </c>
    </row>
    <row r="493" s="12" customFormat="1">
      <c r="B493" s="247"/>
      <c r="C493" s="248"/>
      <c r="D493" s="249" t="s">
        <v>155</v>
      </c>
      <c r="E493" s="250" t="s">
        <v>21</v>
      </c>
      <c r="F493" s="251" t="s">
        <v>640</v>
      </c>
      <c r="G493" s="248"/>
      <c r="H493" s="252">
        <v>1</v>
      </c>
      <c r="I493" s="253"/>
      <c r="J493" s="248"/>
      <c r="K493" s="248"/>
      <c r="L493" s="254"/>
      <c r="M493" s="255"/>
      <c r="N493" s="256"/>
      <c r="O493" s="256"/>
      <c r="P493" s="256"/>
      <c r="Q493" s="256"/>
      <c r="R493" s="256"/>
      <c r="S493" s="256"/>
      <c r="T493" s="257"/>
      <c r="AT493" s="258" t="s">
        <v>155</v>
      </c>
      <c r="AU493" s="258" t="s">
        <v>83</v>
      </c>
      <c r="AV493" s="12" t="s">
        <v>83</v>
      </c>
      <c r="AW493" s="12" t="s">
        <v>38</v>
      </c>
      <c r="AX493" s="12" t="s">
        <v>74</v>
      </c>
      <c r="AY493" s="258" t="s">
        <v>144</v>
      </c>
    </row>
    <row r="494" s="13" customFormat="1">
      <c r="B494" s="261"/>
      <c r="C494" s="262"/>
      <c r="D494" s="249" t="s">
        <v>155</v>
      </c>
      <c r="E494" s="263" t="s">
        <v>21</v>
      </c>
      <c r="F494" s="264" t="s">
        <v>181</v>
      </c>
      <c r="G494" s="262"/>
      <c r="H494" s="265">
        <v>3</v>
      </c>
      <c r="I494" s="266"/>
      <c r="J494" s="262"/>
      <c r="K494" s="262"/>
      <c r="L494" s="267"/>
      <c r="M494" s="268"/>
      <c r="N494" s="269"/>
      <c r="O494" s="269"/>
      <c r="P494" s="269"/>
      <c r="Q494" s="269"/>
      <c r="R494" s="269"/>
      <c r="S494" s="269"/>
      <c r="T494" s="270"/>
      <c r="AT494" s="271" t="s">
        <v>155</v>
      </c>
      <c r="AU494" s="271" t="s">
        <v>83</v>
      </c>
      <c r="AV494" s="13" t="s">
        <v>153</v>
      </c>
      <c r="AW494" s="13" t="s">
        <v>38</v>
      </c>
      <c r="AX494" s="13" t="s">
        <v>81</v>
      </c>
      <c r="AY494" s="271" t="s">
        <v>144</v>
      </c>
    </row>
    <row r="495" s="1" customFormat="1" ht="16.5" customHeight="1">
      <c r="B495" s="46"/>
      <c r="C495" s="235" t="s">
        <v>641</v>
      </c>
      <c r="D495" s="235" t="s">
        <v>148</v>
      </c>
      <c r="E495" s="236" t="s">
        <v>642</v>
      </c>
      <c r="F495" s="237" t="s">
        <v>643</v>
      </c>
      <c r="G495" s="238" t="s">
        <v>151</v>
      </c>
      <c r="H495" s="239">
        <v>3</v>
      </c>
      <c r="I495" s="240"/>
      <c r="J495" s="241">
        <f>ROUND(I495*H495,2)</f>
        <v>0</v>
      </c>
      <c r="K495" s="237" t="s">
        <v>152</v>
      </c>
      <c r="L495" s="72"/>
      <c r="M495" s="242" t="s">
        <v>21</v>
      </c>
      <c r="N495" s="243" t="s">
        <v>45</v>
      </c>
      <c r="O495" s="47"/>
      <c r="P495" s="244">
        <f>O495*H495</f>
        <v>0</v>
      </c>
      <c r="Q495" s="244">
        <v>6.0000000000000002E-05</v>
      </c>
      <c r="R495" s="244">
        <f>Q495*H495</f>
        <v>0.00018000000000000001</v>
      </c>
      <c r="S495" s="244">
        <v>0</v>
      </c>
      <c r="T495" s="245">
        <f>S495*H495</f>
        <v>0</v>
      </c>
      <c r="AR495" s="24" t="s">
        <v>567</v>
      </c>
      <c r="AT495" s="24" t="s">
        <v>148</v>
      </c>
      <c r="AU495" s="24" t="s">
        <v>83</v>
      </c>
      <c r="AY495" s="24" t="s">
        <v>144</v>
      </c>
      <c r="BE495" s="246">
        <f>IF(N495="základní",J495,0)</f>
        <v>0</v>
      </c>
      <c r="BF495" s="246">
        <f>IF(N495="snížená",J495,0)</f>
        <v>0</v>
      </c>
      <c r="BG495" s="246">
        <f>IF(N495="zákl. přenesená",J495,0)</f>
        <v>0</v>
      </c>
      <c r="BH495" s="246">
        <f>IF(N495="sníž. přenesená",J495,0)</f>
        <v>0</v>
      </c>
      <c r="BI495" s="246">
        <f>IF(N495="nulová",J495,0)</f>
        <v>0</v>
      </c>
      <c r="BJ495" s="24" t="s">
        <v>81</v>
      </c>
      <c r="BK495" s="246">
        <f>ROUND(I495*H495,2)</f>
        <v>0</v>
      </c>
      <c r="BL495" s="24" t="s">
        <v>567</v>
      </c>
      <c r="BM495" s="24" t="s">
        <v>644</v>
      </c>
    </row>
    <row r="496" s="12" customFormat="1">
      <c r="B496" s="247"/>
      <c r="C496" s="248"/>
      <c r="D496" s="249" t="s">
        <v>155</v>
      </c>
      <c r="E496" s="250" t="s">
        <v>21</v>
      </c>
      <c r="F496" s="251" t="s">
        <v>620</v>
      </c>
      <c r="G496" s="248"/>
      <c r="H496" s="252">
        <v>1</v>
      </c>
      <c r="I496" s="253"/>
      <c r="J496" s="248"/>
      <c r="K496" s="248"/>
      <c r="L496" s="254"/>
      <c r="M496" s="255"/>
      <c r="N496" s="256"/>
      <c r="O496" s="256"/>
      <c r="P496" s="256"/>
      <c r="Q496" s="256"/>
      <c r="R496" s="256"/>
      <c r="S496" s="256"/>
      <c r="T496" s="257"/>
      <c r="AT496" s="258" t="s">
        <v>155</v>
      </c>
      <c r="AU496" s="258" t="s">
        <v>83</v>
      </c>
      <c r="AV496" s="12" t="s">
        <v>83</v>
      </c>
      <c r="AW496" s="12" t="s">
        <v>38</v>
      </c>
      <c r="AX496" s="12" t="s">
        <v>74</v>
      </c>
      <c r="AY496" s="258" t="s">
        <v>144</v>
      </c>
    </row>
    <row r="497" s="12" customFormat="1">
      <c r="B497" s="247"/>
      <c r="C497" s="248"/>
      <c r="D497" s="249" t="s">
        <v>155</v>
      </c>
      <c r="E497" s="250" t="s">
        <v>21</v>
      </c>
      <c r="F497" s="251" t="s">
        <v>621</v>
      </c>
      <c r="G497" s="248"/>
      <c r="H497" s="252">
        <v>1</v>
      </c>
      <c r="I497" s="253"/>
      <c r="J497" s="248"/>
      <c r="K497" s="248"/>
      <c r="L497" s="254"/>
      <c r="M497" s="255"/>
      <c r="N497" s="256"/>
      <c r="O497" s="256"/>
      <c r="P497" s="256"/>
      <c r="Q497" s="256"/>
      <c r="R497" s="256"/>
      <c r="S497" s="256"/>
      <c r="T497" s="257"/>
      <c r="AT497" s="258" t="s">
        <v>155</v>
      </c>
      <c r="AU497" s="258" t="s">
        <v>83</v>
      </c>
      <c r="AV497" s="12" t="s">
        <v>83</v>
      </c>
      <c r="AW497" s="12" t="s">
        <v>38</v>
      </c>
      <c r="AX497" s="12" t="s">
        <v>74</v>
      </c>
      <c r="AY497" s="258" t="s">
        <v>144</v>
      </c>
    </row>
    <row r="498" s="12" customFormat="1">
      <c r="B498" s="247"/>
      <c r="C498" s="248"/>
      <c r="D498" s="249" t="s">
        <v>155</v>
      </c>
      <c r="E498" s="250" t="s">
        <v>21</v>
      </c>
      <c r="F498" s="251" t="s">
        <v>622</v>
      </c>
      <c r="G498" s="248"/>
      <c r="H498" s="252">
        <v>1</v>
      </c>
      <c r="I498" s="253"/>
      <c r="J498" s="248"/>
      <c r="K498" s="248"/>
      <c r="L498" s="254"/>
      <c r="M498" s="255"/>
      <c r="N498" s="256"/>
      <c r="O498" s="256"/>
      <c r="P498" s="256"/>
      <c r="Q498" s="256"/>
      <c r="R498" s="256"/>
      <c r="S498" s="256"/>
      <c r="T498" s="257"/>
      <c r="AT498" s="258" t="s">
        <v>155</v>
      </c>
      <c r="AU498" s="258" t="s">
        <v>83</v>
      </c>
      <c r="AV498" s="12" t="s">
        <v>83</v>
      </c>
      <c r="AW498" s="12" t="s">
        <v>38</v>
      </c>
      <c r="AX498" s="12" t="s">
        <v>74</v>
      </c>
      <c r="AY498" s="258" t="s">
        <v>144</v>
      </c>
    </row>
    <row r="499" s="13" customFormat="1">
      <c r="B499" s="261"/>
      <c r="C499" s="262"/>
      <c r="D499" s="249" t="s">
        <v>155</v>
      </c>
      <c r="E499" s="263" t="s">
        <v>21</v>
      </c>
      <c r="F499" s="264" t="s">
        <v>181</v>
      </c>
      <c r="G499" s="262"/>
      <c r="H499" s="265">
        <v>3</v>
      </c>
      <c r="I499" s="266"/>
      <c r="J499" s="262"/>
      <c r="K499" s="262"/>
      <c r="L499" s="267"/>
      <c r="M499" s="268"/>
      <c r="N499" s="269"/>
      <c r="O499" s="269"/>
      <c r="P499" s="269"/>
      <c r="Q499" s="269"/>
      <c r="R499" s="269"/>
      <c r="S499" s="269"/>
      <c r="T499" s="270"/>
      <c r="AT499" s="271" t="s">
        <v>155</v>
      </c>
      <c r="AU499" s="271" t="s">
        <v>83</v>
      </c>
      <c r="AV499" s="13" t="s">
        <v>153</v>
      </c>
      <c r="AW499" s="13" t="s">
        <v>38</v>
      </c>
      <c r="AX499" s="13" t="s">
        <v>81</v>
      </c>
      <c r="AY499" s="271" t="s">
        <v>144</v>
      </c>
    </row>
    <row r="500" s="1" customFormat="1" ht="16.5" customHeight="1">
      <c r="B500" s="46"/>
      <c r="C500" s="235" t="s">
        <v>645</v>
      </c>
      <c r="D500" s="235" t="s">
        <v>148</v>
      </c>
      <c r="E500" s="236" t="s">
        <v>646</v>
      </c>
      <c r="F500" s="237" t="s">
        <v>647</v>
      </c>
      <c r="G500" s="238" t="s">
        <v>192</v>
      </c>
      <c r="H500" s="239">
        <v>115</v>
      </c>
      <c r="I500" s="240"/>
      <c r="J500" s="241">
        <f>ROUND(I500*H500,2)</f>
        <v>0</v>
      </c>
      <c r="K500" s="237" t="s">
        <v>152</v>
      </c>
      <c r="L500" s="72"/>
      <c r="M500" s="242" t="s">
        <v>21</v>
      </c>
      <c r="N500" s="243" t="s">
        <v>45</v>
      </c>
      <c r="O500" s="47"/>
      <c r="P500" s="244">
        <f>O500*H500</f>
        <v>0</v>
      </c>
      <c r="Q500" s="244">
        <v>0</v>
      </c>
      <c r="R500" s="244">
        <f>Q500*H500</f>
        <v>0</v>
      </c>
      <c r="S500" s="244">
        <v>0</v>
      </c>
      <c r="T500" s="245">
        <f>S500*H500</f>
        <v>0</v>
      </c>
      <c r="AR500" s="24" t="s">
        <v>567</v>
      </c>
      <c r="AT500" s="24" t="s">
        <v>148</v>
      </c>
      <c r="AU500" s="24" t="s">
        <v>83</v>
      </c>
      <c r="AY500" s="24" t="s">
        <v>144</v>
      </c>
      <c r="BE500" s="246">
        <f>IF(N500="základní",J500,0)</f>
        <v>0</v>
      </c>
      <c r="BF500" s="246">
        <f>IF(N500="snížená",J500,0)</f>
        <v>0</v>
      </c>
      <c r="BG500" s="246">
        <f>IF(N500="zákl. přenesená",J500,0)</f>
        <v>0</v>
      </c>
      <c r="BH500" s="246">
        <f>IF(N500="sníž. přenesená",J500,0)</f>
        <v>0</v>
      </c>
      <c r="BI500" s="246">
        <f>IF(N500="nulová",J500,0)</f>
        <v>0</v>
      </c>
      <c r="BJ500" s="24" t="s">
        <v>81</v>
      </c>
      <c r="BK500" s="246">
        <f>ROUND(I500*H500,2)</f>
        <v>0</v>
      </c>
      <c r="BL500" s="24" t="s">
        <v>567</v>
      </c>
      <c r="BM500" s="24" t="s">
        <v>648</v>
      </c>
    </row>
    <row r="501" s="1" customFormat="1">
      <c r="B501" s="46"/>
      <c r="C501" s="74"/>
      <c r="D501" s="249" t="s">
        <v>166</v>
      </c>
      <c r="E501" s="74"/>
      <c r="F501" s="259" t="s">
        <v>649</v>
      </c>
      <c r="G501" s="74"/>
      <c r="H501" s="74"/>
      <c r="I501" s="203"/>
      <c r="J501" s="74"/>
      <c r="K501" s="74"/>
      <c r="L501" s="72"/>
      <c r="M501" s="260"/>
      <c r="N501" s="47"/>
      <c r="O501" s="47"/>
      <c r="P501" s="47"/>
      <c r="Q501" s="47"/>
      <c r="R501" s="47"/>
      <c r="S501" s="47"/>
      <c r="T501" s="95"/>
      <c r="AT501" s="24" t="s">
        <v>166</v>
      </c>
      <c r="AU501" s="24" t="s">
        <v>83</v>
      </c>
    </row>
    <row r="502" s="12" customFormat="1">
      <c r="B502" s="247"/>
      <c r="C502" s="248"/>
      <c r="D502" s="249" t="s">
        <v>155</v>
      </c>
      <c r="E502" s="250" t="s">
        <v>21</v>
      </c>
      <c r="F502" s="251" t="s">
        <v>650</v>
      </c>
      <c r="G502" s="248"/>
      <c r="H502" s="252">
        <v>115</v>
      </c>
      <c r="I502" s="253"/>
      <c r="J502" s="248"/>
      <c r="K502" s="248"/>
      <c r="L502" s="254"/>
      <c r="M502" s="255"/>
      <c r="N502" s="256"/>
      <c r="O502" s="256"/>
      <c r="P502" s="256"/>
      <c r="Q502" s="256"/>
      <c r="R502" s="256"/>
      <c r="S502" s="256"/>
      <c r="T502" s="257"/>
      <c r="AT502" s="258" t="s">
        <v>155</v>
      </c>
      <c r="AU502" s="258" t="s">
        <v>83</v>
      </c>
      <c r="AV502" s="12" t="s">
        <v>83</v>
      </c>
      <c r="AW502" s="12" t="s">
        <v>38</v>
      </c>
      <c r="AX502" s="12" t="s">
        <v>81</v>
      </c>
      <c r="AY502" s="258" t="s">
        <v>144</v>
      </c>
    </row>
    <row r="503" s="1" customFormat="1" ht="38.25" customHeight="1">
      <c r="B503" s="46"/>
      <c r="C503" s="235" t="s">
        <v>651</v>
      </c>
      <c r="D503" s="235" t="s">
        <v>148</v>
      </c>
      <c r="E503" s="236" t="s">
        <v>652</v>
      </c>
      <c r="F503" s="237" t="s">
        <v>653</v>
      </c>
      <c r="G503" s="238" t="s">
        <v>164</v>
      </c>
      <c r="H503" s="239">
        <v>0.089999999999999997</v>
      </c>
      <c r="I503" s="240"/>
      <c r="J503" s="241">
        <f>ROUND(I503*H503,2)</f>
        <v>0</v>
      </c>
      <c r="K503" s="237" t="s">
        <v>152</v>
      </c>
      <c r="L503" s="72"/>
      <c r="M503" s="242" t="s">
        <v>21</v>
      </c>
      <c r="N503" s="243" t="s">
        <v>45</v>
      </c>
      <c r="O503" s="47"/>
      <c r="P503" s="244">
        <f>O503*H503</f>
        <v>0</v>
      </c>
      <c r="Q503" s="244">
        <v>0</v>
      </c>
      <c r="R503" s="244">
        <f>Q503*H503</f>
        <v>0</v>
      </c>
      <c r="S503" s="244">
        <v>0</v>
      </c>
      <c r="T503" s="245">
        <f>S503*H503</f>
        <v>0</v>
      </c>
      <c r="AR503" s="24" t="s">
        <v>567</v>
      </c>
      <c r="AT503" s="24" t="s">
        <v>148</v>
      </c>
      <c r="AU503" s="24" t="s">
        <v>83</v>
      </c>
      <c r="AY503" s="24" t="s">
        <v>144</v>
      </c>
      <c r="BE503" s="246">
        <f>IF(N503="základní",J503,0)</f>
        <v>0</v>
      </c>
      <c r="BF503" s="246">
        <f>IF(N503="snížená",J503,0)</f>
        <v>0</v>
      </c>
      <c r="BG503" s="246">
        <f>IF(N503="zákl. přenesená",J503,0)</f>
        <v>0</v>
      </c>
      <c r="BH503" s="246">
        <f>IF(N503="sníž. přenesená",J503,0)</f>
        <v>0</v>
      </c>
      <c r="BI503" s="246">
        <f>IF(N503="nulová",J503,0)</f>
        <v>0</v>
      </c>
      <c r="BJ503" s="24" t="s">
        <v>81</v>
      </c>
      <c r="BK503" s="246">
        <f>ROUND(I503*H503,2)</f>
        <v>0</v>
      </c>
      <c r="BL503" s="24" t="s">
        <v>567</v>
      </c>
      <c r="BM503" s="24" t="s">
        <v>654</v>
      </c>
    </row>
    <row r="504" s="1" customFormat="1">
      <c r="B504" s="46"/>
      <c r="C504" s="74"/>
      <c r="D504" s="249" t="s">
        <v>166</v>
      </c>
      <c r="E504" s="74"/>
      <c r="F504" s="259" t="s">
        <v>655</v>
      </c>
      <c r="G504" s="74"/>
      <c r="H504" s="74"/>
      <c r="I504" s="203"/>
      <c r="J504" s="74"/>
      <c r="K504" s="74"/>
      <c r="L504" s="72"/>
      <c r="M504" s="260"/>
      <c r="N504" s="47"/>
      <c r="O504" s="47"/>
      <c r="P504" s="47"/>
      <c r="Q504" s="47"/>
      <c r="R504" s="47"/>
      <c r="S504" s="47"/>
      <c r="T504" s="95"/>
      <c r="AT504" s="24" t="s">
        <v>166</v>
      </c>
      <c r="AU504" s="24" t="s">
        <v>83</v>
      </c>
    </row>
    <row r="505" s="11" customFormat="1" ht="29.88" customHeight="1">
      <c r="B505" s="219"/>
      <c r="C505" s="220"/>
      <c r="D505" s="221" t="s">
        <v>73</v>
      </c>
      <c r="E505" s="233" t="s">
        <v>656</v>
      </c>
      <c r="F505" s="233" t="s">
        <v>657</v>
      </c>
      <c r="G505" s="220"/>
      <c r="H505" s="220"/>
      <c r="I505" s="223"/>
      <c r="J505" s="234">
        <f>BK505</f>
        <v>0</v>
      </c>
      <c r="K505" s="220"/>
      <c r="L505" s="225"/>
      <c r="M505" s="226"/>
      <c r="N505" s="227"/>
      <c r="O505" s="227"/>
      <c r="P505" s="228">
        <f>SUM(P506:P551)</f>
        <v>0</v>
      </c>
      <c r="Q505" s="227"/>
      <c r="R505" s="228">
        <f>SUM(R506:R551)</f>
        <v>0.047419999999999997</v>
      </c>
      <c r="S505" s="227"/>
      <c r="T505" s="229">
        <f>SUM(T506:T551)</f>
        <v>0</v>
      </c>
      <c r="AR505" s="230" t="s">
        <v>83</v>
      </c>
      <c r="AT505" s="231" t="s">
        <v>73</v>
      </c>
      <c r="AU505" s="231" t="s">
        <v>81</v>
      </c>
      <c r="AY505" s="230" t="s">
        <v>144</v>
      </c>
      <c r="BK505" s="232">
        <f>SUM(BK506:BK551)</f>
        <v>0</v>
      </c>
    </row>
    <row r="506" s="1" customFormat="1" ht="25.5" customHeight="1">
      <c r="B506" s="46"/>
      <c r="C506" s="235" t="s">
        <v>658</v>
      </c>
      <c r="D506" s="235" t="s">
        <v>148</v>
      </c>
      <c r="E506" s="236" t="s">
        <v>659</v>
      </c>
      <c r="F506" s="237" t="s">
        <v>660</v>
      </c>
      <c r="G506" s="238" t="s">
        <v>192</v>
      </c>
      <c r="H506" s="239">
        <v>18</v>
      </c>
      <c r="I506" s="240"/>
      <c r="J506" s="241">
        <f>ROUND(I506*H506,2)</f>
        <v>0</v>
      </c>
      <c r="K506" s="237" t="s">
        <v>152</v>
      </c>
      <c r="L506" s="72"/>
      <c r="M506" s="242" t="s">
        <v>21</v>
      </c>
      <c r="N506" s="243" t="s">
        <v>45</v>
      </c>
      <c r="O506" s="47"/>
      <c r="P506" s="244">
        <f>O506*H506</f>
        <v>0</v>
      </c>
      <c r="Q506" s="244">
        <v>0.00040000000000000002</v>
      </c>
      <c r="R506" s="244">
        <f>Q506*H506</f>
        <v>0.0072000000000000007</v>
      </c>
      <c r="S506" s="244">
        <v>0</v>
      </c>
      <c r="T506" s="245">
        <f>S506*H506</f>
        <v>0</v>
      </c>
      <c r="AR506" s="24" t="s">
        <v>567</v>
      </c>
      <c r="AT506" s="24" t="s">
        <v>148</v>
      </c>
      <c r="AU506" s="24" t="s">
        <v>83</v>
      </c>
      <c r="AY506" s="24" t="s">
        <v>144</v>
      </c>
      <c r="BE506" s="246">
        <f>IF(N506="základní",J506,0)</f>
        <v>0</v>
      </c>
      <c r="BF506" s="246">
        <f>IF(N506="snížená",J506,0)</f>
        <v>0</v>
      </c>
      <c r="BG506" s="246">
        <f>IF(N506="zákl. přenesená",J506,0)</f>
        <v>0</v>
      </c>
      <c r="BH506" s="246">
        <f>IF(N506="sníž. přenesená",J506,0)</f>
        <v>0</v>
      </c>
      <c r="BI506" s="246">
        <f>IF(N506="nulová",J506,0)</f>
        <v>0</v>
      </c>
      <c r="BJ506" s="24" t="s">
        <v>81</v>
      </c>
      <c r="BK506" s="246">
        <f>ROUND(I506*H506,2)</f>
        <v>0</v>
      </c>
      <c r="BL506" s="24" t="s">
        <v>567</v>
      </c>
      <c r="BM506" s="24" t="s">
        <v>661</v>
      </c>
    </row>
    <row r="507" s="1" customFormat="1">
      <c r="B507" s="46"/>
      <c r="C507" s="74"/>
      <c r="D507" s="249" t="s">
        <v>166</v>
      </c>
      <c r="E507" s="74"/>
      <c r="F507" s="259" t="s">
        <v>662</v>
      </c>
      <c r="G507" s="74"/>
      <c r="H507" s="74"/>
      <c r="I507" s="203"/>
      <c r="J507" s="74"/>
      <c r="K507" s="74"/>
      <c r="L507" s="72"/>
      <c r="M507" s="260"/>
      <c r="N507" s="47"/>
      <c r="O507" s="47"/>
      <c r="P507" s="47"/>
      <c r="Q507" s="47"/>
      <c r="R507" s="47"/>
      <c r="S507" s="47"/>
      <c r="T507" s="95"/>
      <c r="AT507" s="24" t="s">
        <v>166</v>
      </c>
      <c r="AU507" s="24" t="s">
        <v>83</v>
      </c>
    </row>
    <row r="508" s="12" customFormat="1">
      <c r="B508" s="247"/>
      <c r="C508" s="248"/>
      <c r="D508" s="249" t="s">
        <v>155</v>
      </c>
      <c r="E508" s="250" t="s">
        <v>21</v>
      </c>
      <c r="F508" s="251" t="s">
        <v>663</v>
      </c>
      <c r="G508" s="248"/>
      <c r="H508" s="252">
        <v>8</v>
      </c>
      <c r="I508" s="253"/>
      <c r="J508" s="248"/>
      <c r="K508" s="248"/>
      <c r="L508" s="254"/>
      <c r="M508" s="255"/>
      <c r="N508" s="256"/>
      <c r="O508" s="256"/>
      <c r="P508" s="256"/>
      <c r="Q508" s="256"/>
      <c r="R508" s="256"/>
      <c r="S508" s="256"/>
      <c r="T508" s="257"/>
      <c r="AT508" s="258" t="s">
        <v>155</v>
      </c>
      <c r="AU508" s="258" t="s">
        <v>83</v>
      </c>
      <c r="AV508" s="12" t="s">
        <v>83</v>
      </c>
      <c r="AW508" s="12" t="s">
        <v>38</v>
      </c>
      <c r="AX508" s="12" t="s">
        <v>74</v>
      </c>
      <c r="AY508" s="258" t="s">
        <v>144</v>
      </c>
    </row>
    <row r="509" s="12" customFormat="1">
      <c r="B509" s="247"/>
      <c r="C509" s="248"/>
      <c r="D509" s="249" t="s">
        <v>155</v>
      </c>
      <c r="E509" s="250" t="s">
        <v>21</v>
      </c>
      <c r="F509" s="251" t="s">
        <v>664</v>
      </c>
      <c r="G509" s="248"/>
      <c r="H509" s="252">
        <v>3</v>
      </c>
      <c r="I509" s="253"/>
      <c r="J509" s="248"/>
      <c r="K509" s="248"/>
      <c r="L509" s="254"/>
      <c r="M509" s="255"/>
      <c r="N509" s="256"/>
      <c r="O509" s="256"/>
      <c r="P509" s="256"/>
      <c r="Q509" s="256"/>
      <c r="R509" s="256"/>
      <c r="S509" s="256"/>
      <c r="T509" s="257"/>
      <c r="AT509" s="258" t="s">
        <v>155</v>
      </c>
      <c r="AU509" s="258" t="s">
        <v>83</v>
      </c>
      <c r="AV509" s="12" t="s">
        <v>83</v>
      </c>
      <c r="AW509" s="12" t="s">
        <v>38</v>
      </c>
      <c r="AX509" s="12" t="s">
        <v>74</v>
      </c>
      <c r="AY509" s="258" t="s">
        <v>144</v>
      </c>
    </row>
    <row r="510" s="12" customFormat="1">
      <c r="B510" s="247"/>
      <c r="C510" s="248"/>
      <c r="D510" s="249" t="s">
        <v>155</v>
      </c>
      <c r="E510" s="250" t="s">
        <v>21</v>
      </c>
      <c r="F510" s="251" t="s">
        <v>665</v>
      </c>
      <c r="G510" s="248"/>
      <c r="H510" s="252">
        <v>7</v>
      </c>
      <c r="I510" s="253"/>
      <c r="J510" s="248"/>
      <c r="K510" s="248"/>
      <c r="L510" s="254"/>
      <c r="M510" s="255"/>
      <c r="N510" s="256"/>
      <c r="O510" s="256"/>
      <c r="P510" s="256"/>
      <c r="Q510" s="256"/>
      <c r="R510" s="256"/>
      <c r="S510" s="256"/>
      <c r="T510" s="257"/>
      <c r="AT510" s="258" t="s">
        <v>155</v>
      </c>
      <c r="AU510" s="258" t="s">
        <v>83</v>
      </c>
      <c r="AV510" s="12" t="s">
        <v>83</v>
      </c>
      <c r="AW510" s="12" t="s">
        <v>38</v>
      </c>
      <c r="AX510" s="12" t="s">
        <v>74</v>
      </c>
      <c r="AY510" s="258" t="s">
        <v>144</v>
      </c>
    </row>
    <row r="511" s="13" customFormat="1">
      <c r="B511" s="261"/>
      <c r="C511" s="262"/>
      <c r="D511" s="249" t="s">
        <v>155</v>
      </c>
      <c r="E511" s="263" t="s">
        <v>21</v>
      </c>
      <c r="F511" s="264" t="s">
        <v>181</v>
      </c>
      <c r="G511" s="262"/>
      <c r="H511" s="265">
        <v>18</v>
      </c>
      <c r="I511" s="266"/>
      <c r="J511" s="262"/>
      <c r="K511" s="262"/>
      <c r="L511" s="267"/>
      <c r="M511" s="268"/>
      <c r="N511" s="269"/>
      <c r="O511" s="269"/>
      <c r="P511" s="269"/>
      <c r="Q511" s="269"/>
      <c r="R511" s="269"/>
      <c r="S511" s="269"/>
      <c r="T511" s="270"/>
      <c r="AT511" s="271" t="s">
        <v>155</v>
      </c>
      <c r="AU511" s="271" t="s">
        <v>83</v>
      </c>
      <c r="AV511" s="13" t="s">
        <v>153</v>
      </c>
      <c r="AW511" s="13" t="s">
        <v>38</v>
      </c>
      <c r="AX511" s="13" t="s">
        <v>81</v>
      </c>
      <c r="AY511" s="271" t="s">
        <v>144</v>
      </c>
    </row>
    <row r="512" s="1" customFormat="1" ht="25.5" customHeight="1">
      <c r="B512" s="46"/>
      <c r="C512" s="235" t="s">
        <v>666</v>
      </c>
      <c r="D512" s="235" t="s">
        <v>148</v>
      </c>
      <c r="E512" s="236" t="s">
        <v>667</v>
      </c>
      <c r="F512" s="237" t="s">
        <v>668</v>
      </c>
      <c r="G512" s="238" t="s">
        <v>192</v>
      </c>
      <c r="H512" s="239">
        <v>23</v>
      </c>
      <c r="I512" s="240"/>
      <c r="J512" s="241">
        <f>ROUND(I512*H512,2)</f>
        <v>0</v>
      </c>
      <c r="K512" s="237" t="s">
        <v>152</v>
      </c>
      <c r="L512" s="72"/>
      <c r="M512" s="242" t="s">
        <v>21</v>
      </c>
      <c r="N512" s="243" t="s">
        <v>45</v>
      </c>
      <c r="O512" s="47"/>
      <c r="P512" s="244">
        <f>O512*H512</f>
        <v>0</v>
      </c>
      <c r="Q512" s="244">
        <v>0.00066</v>
      </c>
      <c r="R512" s="244">
        <f>Q512*H512</f>
        <v>0.015179999999999999</v>
      </c>
      <c r="S512" s="244">
        <v>0</v>
      </c>
      <c r="T512" s="245">
        <f>S512*H512</f>
        <v>0</v>
      </c>
      <c r="AR512" s="24" t="s">
        <v>567</v>
      </c>
      <c r="AT512" s="24" t="s">
        <v>148</v>
      </c>
      <c r="AU512" s="24" t="s">
        <v>83</v>
      </c>
      <c r="AY512" s="24" t="s">
        <v>144</v>
      </c>
      <c r="BE512" s="246">
        <f>IF(N512="základní",J512,0)</f>
        <v>0</v>
      </c>
      <c r="BF512" s="246">
        <f>IF(N512="snížená",J512,0)</f>
        <v>0</v>
      </c>
      <c r="BG512" s="246">
        <f>IF(N512="zákl. přenesená",J512,0)</f>
        <v>0</v>
      </c>
      <c r="BH512" s="246">
        <f>IF(N512="sníž. přenesená",J512,0)</f>
        <v>0</v>
      </c>
      <c r="BI512" s="246">
        <f>IF(N512="nulová",J512,0)</f>
        <v>0</v>
      </c>
      <c r="BJ512" s="24" t="s">
        <v>81</v>
      </c>
      <c r="BK512" s="246">
        <f>ROUND(I512*H512,2)</f>
        <v>0</v>
      </c>
      <c r="BL512" s="24" t="s">
        <v>567</v>
      </c>
      <c r="BM512" s="24" t="s">
        <v>669</v>
      </c>
    </row>
    <row r="513" s="1" customFormat="1">
      <c r="B513" s="46"/>
      <c r="C513" s="74"/>
      <c r="D513" s="249" t="s">
        <v>166</v>
      </c>
      <c r="E513" s="74"/>
      <c r="F513" s="259" t="s">
        <v>662</v>
      </c>
      <c r="G513" s="74"/>
      <c r="H513" s="74"/>
      <c r="I513" s="203"/>
      <c r="J513" s="74"/>
      <c r="K513" s="74"/>
      <c r="L513" s="72"/>
      <c r="M513" s="260"/>
      <c r="N513" s="47"/>
      <c r="O513" s="47"/>
      <c r="P513" s="47"/>
      <c r="Q513" s="47"/>
      <c r="R513" s="47"/>
      <c r="S513" s="47"/>
      <c r="T513" s="95"/>
      <c r="AT513" s="24" t="s">
        <v>166</v>
      </c>
      <c r="AU513" s="24" t="s">
        <v>83</v>
      </c>
    </row>
    <row r="514" s="12" customFormat="1">
      <c r="B514" s="247"/>
      <c r="C514" s="248"/>
      <c r="D514" s="249" t="s">
        <v>155</v>
      </c>
      <c r="E514" s="250" t="s">
        <v>21</v>
      </c>
      <c r="F514" s="251" t="s">
        <v>670</v>
      </c>
      <c r="G514" s="248"/>
      <c r="H514" s="252">
        <v>12</v>
      </c>
      <c r="I514" s="253"/>
      <c r="J514" s="248"/>
      <c r="K514" s="248"/>
      <c r="L514" s="254"/>
      <c r="M514" s="255"/>
      <c r="N514" s="256"/>
      <c r="O514" s="256"/>
      <c r="P514" s="256"/>
      <c r="Q514" s="256"/>
      <c r="R514" s="256"/>
      <c r="S514" s="256"/>
      <c r="T514" s="257"/>
      <c r="AT514" s="258" t="s">
        <v>155</v>
      </c>
      <c r="AU514" s="258" t="s">
        <v>83</v>
      </c>
      <c r="AV514" s="12" t="s">
        <v>83</v>
      </c>
      <c r="AW514" s="12" t="s">
        <v>38</v>
      </c>
      <c r="AX514" s="12" t="s">
        <v>74</v>
      </c>
      <c r="AY514" s="258" t="s">
        <v>144</v>
      </c>
    </row>
    <row r="515" s="12" customFormat="1">
      <c r="B515" s="247"/>
      <c r="C515" s="248"/>
      <c r="D515" s="249" t="s">
        <v>155</v>
      </c>
      <c r="E515" s="250" t="s">
        <v>21</v>
      </c>
      <c r="F515" s="251" t="s">
        <v>664</v>
      </c>
      <c r="G515" s="248"/>
      <c r="H515" s="252">
        <v>3</v>
      </c>
      <c r="I515" s="253"/>
      <c r="J515" s="248"/>
      <c r="K515" s="248"/>
      <c r="L515" s="254"/>
      <c r="M515" s="255"/>
      <c r="N515" s="256"/>
      <c r="O515" s="256"/>
      <c r="P515" s="256"/>
      <c r="Q515" s="256"/>
      <c r="R515" s="256"/>
      <c r="S515" s="256"/>
      <c r="T515" s="257"/>
      <c r="AT515" s="258" t="s">
        <v>155</v>
      </c>
      <c r="AU515" s="258" t="s">
        <v>83</v>
      </c>
      <c r="AV515" s="12" t="s">
        <v>83</v>
      </c>
      <c r="AW515" s="12" t="s">
        <v>38</v>
      </c>
      <c r="AX515" s="12" t="s">
        <v>74</v>
      </c>
      <c r="AY515" s="258" t="s">
        <v>144</v>
      </c>
    </row>
    <row r="516" s="12" customFormat="1">
      <c r="B516" s="247"/>
      <c r="C516" s="248"/>
      <c r="D516" s="249" t="s">
        <v>155</v>
      </c>
      <c r="E516" s="250" t="s">
        <v>21</v>
      </c>
      <c r="F516" s="251" t="s">
        <v>671</v>
      </c>
      <c r="G516" s="248"/>
      <c r="H516" s="252">
        <v>8</v>
      </c>
      <c r="I516" s="253"/>
      <c r="J516" s="248"/>
      <c r="K516" s="248"/>
      <c r="L516" s="254"/>
      <c r="M516" s="255"/>
      <c r="N516" s="256"/>
      <c r="O516" s="256"/>
      <c r="P516" s="256"/>
      <c r="Q516" s="256"/>
      <c r="R516" s="256"/>
      <c r="S516" s="256"/>
      <c r="T516" s="257"/>
      <c r="AT516" s="258" t="s">
        <v>155</v>
      </c>
      <c r="AU516" s="258" t="s">
        <v>83</v>
      </c>
      <c r="AV516" s="12" t="s">
        <v>83</v>
      </c>
      <c r="AW516" s="12" t="s">
        <v>38</v>
      </c>
      <c r="AX516" s="12" t="s">
        <v>74</v>
      </c>
      <c r="AY516" s="258" t="s">
        <v>144</v>
      </c>
    </row>
    <row r="517" s="13" customFormat="1">
      <c r="B517" s="261"/>
      <c r="C517" s="262"/>
      <c r="D517" s="249" t="s">
        <v>155</v>
      </c>
      <c r="E517" s="263" t="s">
        <v>21</v>
      </c>
      <c r="F517" s="264" t="s">
        <v>181</v>
      </c>
      <c r="G517" s="262"/>
      <c r="H517" s="265">
        <v>23</v>
      </c>
      <c r="I517" s="266"/>
      <c r="J517" s="262"/>
      <c r="K517" s="262"/>
      <c r="L517" s="267"/>
      <c r="M517" s="268"/>
      <c r="N517" s="269"/>
      <c r="O517" s="269"/>
      <c r="P517" s="269"/>
      <c r="Q517" s="269"/>
      <c r="R517" s="269"/>
      <c r="S517" s="269"/>
      <c r="T517" s="270"/>
      <c r="AT517" s="271" t="s">
        <v>155</v>
      </c>
      <c r="AU517" s="271" t="s">
        <v>83</v>
      </c>
      <c r="AV517" s="13" t="s">
        <v>153</v>
      </c>
      <c r="AW517" s="13" t="s">
        <v>38</v>
      </c>
      <c r="AX517" s="13" t="s">
        <v>81</v>
      </c>
      <c r="AY517" s="271" t="s">
        <v>144</v>
      </c>
    </row>
    <row r="518" s="1" customFormat="1" ht="16.5" customHeight="1">
      <c r="B518" s="46"/>
      <c r="C518" s="235" t="s">
        <v>672</v>
      </c>
      <c r="D518" s="235" t="s">
        <v>148</v>
      </c>
      <c r="E518" s="236" t="s">
        <v>673</v>
      </c>
      <c r="F518" s="237" t="s">
        <v>674</v>
      </c>
      <c r="G518" s="238" t="s">
        <v>151</v>
      </c>
      <c r="H518" s="239">
        <v>34</v>
      </c>
      <c r="I518" s="240"/>
      <c r="J518" s="241">
        <f>ROUND(I518*H518,2)</f>
        <v>0</v>
      </c>
      <c r="K518" s="237" t="s">
        <v>152</v>
      </c>
      <c r="L518" s="72"/>
      <c r="M518" s="242" t="s">
        <v>21</v>
      </c>
      <c r="N518" s="243" t="s">
        <v>45</v>
      </c>
      <c r="O518" s="47"/>
      <c r="P518" s="244">
        <f>O518*H518</f>
        <v>0</v>
      </c>
      <c r="Q518" s="244">
        <v>0.00017000000000000001</v>
      </c>
      <c r="R518" s="244">
        <f>Q518*H518</f>
        <v>0.0057800000000000004</v>
      </c>
      <c r="S518" s="244">
        <v>0</v>
      </c>
      <c r="T518" s="245">
        <f>S518*H518</f>
        <v>0</v>
      </c>
      <c r="AR518" s="24" t="s">
        <v>567</v>
      </c>
      <c r="AT518" s="24" t="s">
        <v>148</v>
      </c>
      <c r="AU518" s="24" t="s">
        <v>83</v>
      </c>
      <c r="AY518" s="24" t="s">
        <v>144</v>
      </c>
      <c r="BE518" s="246">
        <f>IF(N518="základní",J518,0)</f>
        <v>0</v>
      </c>
      <c r="BF518" s="246">
        <f>IF(N518="snížená",J518,0)</f>
        <v>0</v>
      </c>
      <c r="BG518" s="246">
        <f>IF(N518="zákl. přenesená",J518,0)</f>
        <v>0</v>
      </c>
      <c r="BH518" s="246">
        <f>IF(N518="sníž. přenesená",J518,0)</f>
        <v>0</v>
      </c>
      <c r="BI518" s="246">
        <f>IF(N518="nulová",J518,0)</f>
        <v>0</v>
      </c>
      <c r="BJ518" s="24" t="s">
        <v>81</v>
      </c>
      <c r="BK518" s="246">
        <f>ROUND(I518*H518,2)</f>
        <v>0</v>
      </c>
      <c r="BL518" s="24" t="s">
        <v>567</v>
      </c>
      <c r="BM518" s="24" t="s">
        <v>675</v>
      </c>
    </row>
    <row r="519" s="1" customFormat="1">
      <c r="B519" s="46"/>
      <c r="C519" s="74"/>
      <c r="D519" s="249" t="s">
        <v>166</v>
      </c>
      <c r="E519" s="74"/>
      <c r="F519" s="259" t="s">
        <v>676</v>
      </c>
      <c r="G519" s="74"/>
      <c r="H519" s="74"/>
      <c r="I519" s="203"/>
      <c r="J519" s="74"/>
      <c r="K519" s="74"/>
      <c r="L519" s="72"/>
      <c r="M519" s="260"/>
      <c r="N519" s="47"/>
      <c r="O519" s="47"/>
      <c r="P519" s="47"/>
      <c r="Q519" s="47"/>
      <c r="R519" s="47"/>
      <c r="S519" s="47"/>
      <c r="T519" s="95"/>
      <c r="AT519" s="24" t="s">
        <v>166</v>
      </c>
      <c r="AU519" s="24" t="s">
        <v>83</v>
      </c>
    </row>
    <row r="520" s="1" customFormat="1" ht="16.5" customHeight="1">
      <c r="B520" s="46"/>
      <c r="C520" s="235" t="s">
        <v>677</v>
      </c>
      <c r="D520" s="235" t="s">
        <v>148</v>
      </c>
      <c r="E520" s="236" t="s">
        <v>678</v>
      </c>
      <c r="F520" s="237" t="s">
        <v>679</v>
      </c>
      <c r="G520" s="238" t="s">
        <v>151</v>
      </c>
      <c r="H520" s="239">
        <v>2</v>
      </c>
      <c r="I520" s="240"/>
      <c r="J520" s="241">
        <f>ROUND(I520*H520,2)</f>
        <v>0</v>
      </c>
      <c r="K520" s="237" t="s">
        <v>152</v>
      </c>
      <c r="L520" s="72"/>
      <c r="M520" s="242" t="s">
        <v>21</v>
      </c>
      <c r="N520" s="243" t="s">
        <v>45</v>
      </c>
      <c r="O520" s="47"/>
      <c r="P520" s="244">
        <f>O520*H520</f>
        <v>0</v>
      </c>
      <c r="Q520" s="244">
        <v>0.00017000000000000001</v>
      </c>
      <c r="R520" s="244">
        <f>Q520*H520</f>
        <v>0.00034000000000000002</v>
      </c>
      <c r="S520" s="244">
        <v>0</v>
      </c>
      <c r="T520" s="245">
        <f>S520*H520</f>
        <v>0</v>
      </c>
      <c r="AR520" s="24" t="s">
        <v>567</v>
      </c>
      <c r="AT520" s="24" t="s">
        <v>148</v>
      </c>
      <c r="AU520" s="24" t="s">
        <v>83</v>
      </c>
      <c r="AY520" s="24" t="s">
        <v>144</v>
      </c>
      <c r="BE520" s="246">
        <f>IF(N520="základní",J520,0)</f>
        <v>0</v>
      </c>
      <c r="BF520" s="246">
        <f>IF(N520="snížená",J520,0)</f>
        <v>0</v>
      </c>
      <c r="BG520" s="246">
        <f>IF(N520="zákl. přenesená",J520,0)</f>
        <v>0</v>
      </c>
      <c r="BH520" s="246">
        <f>IF(N520="sníž. přenesená",J520,0)</f>
        <v>0</v>
      </c>
      <c r="BI520" s="246">
        <f>IF(N520="nulová",J520,0)</f>
        <v>0</v>
      </c>
      <c r="BJ520" s="24" t="s">
        <v>81</v>
      </c>
      <c r="BK520" s="246">
        <f>ROUND(I520*H520,2)</f>
        <v>0</v>
      </c>
      <c r="BL520" s="24" t="s">
        <v>567</v>
      </c>
      <c r="BM520" s="24" t="s">
        <v>680</v>
      </c>
    </row>
    <row r="521" s="1" customFormat="1">
      <c r="B521" s="46"/>
      <c r="C521" s="74"/>
      <c r="D521" s="249" t="s">
        <v>166</v>
      </c>
      <c r="E521" s="74"/>
      <c r="F521" s="259" t="s">
        <v>676</v>
      </c>
      <c r="G521" s="74"/>
      <c r="H521" s="74"/>
      <c r="I521" s="203"/>
      <c r="J521" s="74"/>
      <c r="K521" s="74"/>
      <c r="L521" s="72"/>
      <c r="M521" s="260"/>
      <c r="N521" s="47"/>
      <c r="O521" s="47"/>
      <c r="P521" s="47"/>
      <c r="Q521" s="47"/>
      <c r="R521" s="47"/>
      <c r="S521" s="47"/>
      <c r="T521" s="95"/>
      <c r="AT521" s="24" t="s">
        <v>166</v>
      </c>
      <c r="AU521" s="24" t="s">
        <v>83</v>
      </c>
    </row>
    <row r="522" s="1" customFormat="1" ht="16.5" customHeight="1">
      <c r="B522" s="46"/>
      <c r="C522" s="235" t="s">
        <v>681</v>
      </c>
      <c r="D522" s="235" t="s">
        <v>148</v>
      </c>
      <c r="E522" s="236" t="s">
        <v>682</v>
      </c>
      <c r="F522" s="237" t="s">
        <v>683</v>
      </c>
      <c r="G522" s="238" t="s">
        <v>151</v>
      </c>
      <c r="H522" s="239">
        <v>9</v>
      </c>
      <c r="I522" s="240"/>
      <c r="J522" s="241">
        <f>ROUND(I522*H522,2)</f>
        <v>0</v>
      </c>
      <c r="K522" s="237" t="s">
        <v>152</v>
      </c>
      <c r="L522" s="72"/>
      <c r="M522" s="242" t="s">
        <v>21</v>
      </c>
      <c r="N522" s="243" t="s">
        <v>45</v>
      </c>
      <c r="O522" s="47"/>
      <c r="P522" s="244">
        <f>O522*H522</f>
        <v>0</v>
      </c>
      <c r="Q522" s="244">
        <v>0.00023000000000000001</v>
      </c>
      <c r="R522" s="244">
        <f>Q522*H522</f>
        <v>0.0020700000000000002</v>
      </c>
      <c r="S522" s="244">
        <v>0</v>
      </c>
      <c r="T522" s="245">
        <f>S522*H522</f>
        <v>0</v>
      </c>
      <c r="AR522" s="24" t="s">
        <v>567</v>
      </c>
      <c r="AT522" s="24" t="s">
        <v>148</v>
      </c>
      <c r="AU522" s="24" t="s">
        <v>83</v>
      </c>
      <c r="AY522" s="24" t="s">
        <v>144</v>
      </c>
      <c r="BE522" s="246">
        <f>IF(N522="základní",J522,0)</f>
        <v>0</v>
      </c>
      <c r="BF522" s="246">
        <f>IF(N522="snížená",J522,0)</f>
        <v>0</v>
      </c>
      <c r="BG522" s="246">
        <f>IF(N522="zákl. přenesená",J522,0)</f>
        <v>0</v>
      </c>
      <c r="BH522" s="246">
        <f>IF(N522="sníž. přenesená",J522,0)</f>
        <v>0</v>
      </c>
      <c r="BI522" s="246">
        <f>IF(N522="nulová",J522,0)</f>
        <v>0</v>
      </c>
      <c r="BJ522" s="24" t="s">
        <v>81</v>
      </c>
      <c r="BK522" s="246">
        <f>ROUND(I522*H522,2)</f>
        <v>0</v>
      </c>
      <c r="BL522" s="24" t="s">
        <v>567</v>
      </c>
      <c r="BM522" s="24" t="s">
        <v>684</v>
      </c>
    </row>
    <row r="523" s="1" customFormat="1">
      <c r="B523" s="46"/>
      <c r="C523" s="74"/>
      <c r="D523" s="249" t="s">
        <v>166</v>
      </c>
      <c r="E523" s="74"/>
      <c r="F523" s="259" t="s">
        <v>676</v>
      </c>
      <c r="G523" s="74"/>
      <c r="H523" s="74"/>
      <c r="I523" s="203"/>
      <c r="J523" s="74"/>
      <c r="K523" s="74"/>
      <c r="L523" s="72"/>
      <c r="M523" s="260"/>
      <c r="N523" s="47"/>
      <c r="O523" s="47"/>
      <c r="P523" s="47"/>
      <c r="Q523" s="47"/>
      <c r="R523" s="47"/>
      <c r="S523" s="47"/>
      <c r="T523" s="95"/>
      <c r="AT523" s="24" t="s">
        <v>166</v>
      </c>
      <c r="AU523" s="24" t="s">
        <v>83</v>
      </c>
    </row>
    <row r="524" s="1" customFormat="1" ht="16.5" customHeight="1">
      <c r="B524" s="46"/>
      <c r="C524" s="235" t="s">
        <v>685</v>
      </c>
      <c r="D524" s="235" t="s">
        <v>148</v>
      </c>
      <c r="E524" s="236" t="s">
        <v>686</v>
      </c>
      <c r="F524" s="237" t="s">
        <v>687</v>
      </c>
      <c r="G524" s="238" t="s">
        <v>151</v>
      </c>
      <c r="H524" s="239">
        <v>2</v>
      </c>
      <c r="I524" s="240"/>
      <c r="J524" s="241">
        <f>ROUND(I524*H524,2)</f>
        <v>0</v>
      </c>
      <c r="K524" s="237" t="s">
        <v>152</v>
      </c>
      <c r="L524" s="72"/>
      <c r="M524" s="242" t="s">
        <v>21</v>
      </c>
      <c r="N524" s="243" t="s">
        <v>45</v>
      </c>
      <c r="O524" s="47"/>
      <c r="P524" s="244">
        <f>O524*H524</f>
        <v>0</v>
      </c>
      <c r="Q524" s="244">
        <v>0.00022000000000000001</v>
      </c>
      <c r="R524" s="244">
        <f>Q524*H524</f>
        <v>0.00044000000000000002</v>
      </c>
      <c r="S524" s="244">
        <v>0</v>
      </c>
      <c r="T524" s="245">
        <f>S524*H524</f>
        <v>0</v>
      </c>
      <c r="AR524" s="24" t="s">
        <v>567</v>
      </c>
      <c r="AT524" s="24" t="s">
        <v>148</v>
      </c>
      <c r="AU524" s="24" t="s">
        <v>83</v>
      </c>
      <c r="AY524" s="24" t="s">
        <v>144</v>
      </c>
      <c r="BE524" s="246">
        <f>IF(N524="základní",J524,0)</f>
        <v>0</v>
      </c>
      <c r="BF524" s="246">
        <f>IF(N524="snížená",J524,0)</f>
        <v>0</v>
      </c>
      <c r="BG524" s="246">
        <f>IF(N524="zákl. přenesená",J524,0)</f>
        <v>0</v>
      </c>
      <c r="BH524" s="246">
        <f>IF(N524="sníž. přenesená",J524,0)</f>
        <v>0</v>
      </c>
      <c r="BI524" s="246">
        <f>IF(N524="nulová",J524,0)</f>
        <v>0</v>
      </c>
      <c r="BJ524" s="24" t="s">
        <v>81</v>
      </c>
      <c r="BK524" s="246">
        <f>ROUND(I524*H524,2)</f>
        <v>0</v>
      </c>
      <c r="BL524" s="24" t="s">
        <v>567</v>
      </c>
      <c r="BM524" s="24" t="s">
        <v>688</v>
      </c>
    </row>
    <row r="525" s="1" customFormat="1">
      <c r="B525" s="46"/>
      <c r="C525" s="74"/>
      <c r="D525" s="249" t="s">
        <v>166</v>
      </c>
      <c r="E525" s="74"/>
      <c r="F525" s="259" t="s">
        <v>676</v>
      </c>
      <c r="G525" s="74"/>
      <c r="H525" s="74"/>
      <c r="I525" s="203"/>
      <c r="J525" s="74"/>
      <c r="K525" s="74"/>
      <c r="L525" s="72"/>
      <c r="M525" s="260"/>
      <c r="N525" s="47"/>
      <c r="O525" s="47"/>
      <c r="P525" s="47"/>
      <c r="Q525" s="47"/>
      <c r="R525" s="47"/>
      <c r="S525" s="47"/>
      <c r="T525" s="95"/>
      <c r="AT525" s="24" t="s">
        <v>166</v>
      </c>
      <c r="AU525" s="24" t="s">
        <v>83</v>
      </c>
    </row>
    <row r="526" s="12" customFormat="1">
      <c r="B526" s="247"/>
      <c r="C526" s="248"/>
      <c r="D526" s="249" t="s">
        <v>155</v>
      </c>
      <c r="E526" s="250" t="s">
        <v>21</v>
      </c>
      <c r="F526" s="251" t="s">
        <v>689</v>
      </c>
      <c r="G526" s="248"/>
      <c r="H526" s="252">
        <v>2</v>
      </c>
      <c r="I526" s="253"/>
      <c r="J526" s="248"/>
      <c r="K526" s="248"/>
      <c r="L526" s="254"/>
      <c r="M526" s="255"/>
      <c r="N526" s="256"/>
      <c r="O526" s="256"/>
      <c r="P526" s="256"/>
      <c r="Q526" s="256"/>
      <c r="R526" s="256"/>
      <c r="S526" s="256"/>
      <c r="T526" s="257"/>
      <c r="AT526" s="258" t="s">
        <v>155</v>
      </c>
      <c r="AU526" s="258" t="s">
        <v>83</v>
      </c>
      <c r="AV526" s="12" t="s">
        <v>83</v>
      </c>
      <c r="AW526" s="12" t="s">
        <v>38</v>
      </c>
      <c r="AX526" s="12" t="s">
        <v>81</v>
      </c>
      <c r="AY526" s="258" t="s">
        <v>144</v>
      </c>
    </row>
    <row r="527" s="1" customFormat="1" ht="16.5" customHeight="1">
      <c r="B527" s="46"/>
      <c r="C527" s="235" t="s">
        <v>690</v>
      </c>
      <c r="D527" s="235" t="s">
        <v>148</v>
      </c>
      <c r="E527" s="236" t="s">
        <v>691</v>
      </c>
      <c r="F527" s="237" t="s">
        <v>692</v>
      </c>
      <c r="G527" s="238" t="s">
        <v>151</v>
      </c>
      <c r="H527" s="239">
        <v>9</v>
      </c>
      <c r="I527" s="240"/>
      <c r="J527" s="241">
        <f>ROUND(I527*H527,2)</f>
        <v>0</v>
      </c>
      <c r="K527" s="237" t="s">
        <v>152</v>
      </c>
      <c r="L527" s="72"/>
      <c r="M527" s="242" t="s">
        <v>21</v>
      </c>
      <c r="N527" s="243" t="s">
        <v>45</v>
      </c>
      <c r="O527" s="47"/>
      <c r="P527" s="244">
        <f>O527*H527</f>
        <v>0</v>
      </c>
      <c r="Q527" s="244">
        <v>0.00027</v>
      </c>
      <c r="R527" s="244">
        <f>Q527*H527</f>
        <v>0.0024299999999999999</v>
      </c>
      <c r="S527" s="244">
        <v>0</v>
      </c>
      <c r="T527" s="245">
        <f>S527*H527</f>
        <v>0</v>
      </c>
      <c r="AR527" s="24" t="s">
        <v>567</v>
      </c>
      <c r="AT527" s="24" t="s">
        <v>148</v>
      </c>
      <c r="AU527" s="24" t="s">
        <v>83</v>
      </c>
      <c r="AY527" s="24" t="s">
        <v>144</v>
      </c>
      <c r="BE527" s="246">
        <f>IF(N527="základní",J527,0)</f>
        <v>0</v>
      </c>
      <c r="BF527" s="246">
        <f>IF(N527="snížená",J527,0)</f>
        <v>0</v>
      </c>
      <c r="BG527" s="246">
        <f>IF(N527="zákl. přenesená",J527,0)</f>
        <v>0</v>
      </c>
      <c r="BH527" s="246">
        <f>IF(N527="sníž. přenesená",J527,0)</f>
        <v>0</v>
      </c>
      <c r="BI527" s="246">
        <f>IF(N527="nulová",J527,0)</f>
        <v>0</v>
      </c>
      <c r="BJ527" s="24" t="s">
        <v>81</v>
      </c>
      <c r="BK527" s="246">
        <f>ROUND(I527*H527,2)</f>
        <v>0</v>
      </c>
      <c r="BL527" s="24" t="s">
        <v>567</v>
      </c>
      <c r="BM527" s="24" t="s">
        <v>693</v>
      </c>
    </row>
    <row r="528" s="1" customFormat="1">
      <c r="B528" s="46"/>
      <c r="C528" s="74"/>
      <c r="D528" s="249" t="s">
        <v>166</v>
      </c>
      <c r="E528" s="74"/>
      <c r="F528" s="259" t="s">
        <v>676</v>
      </c>
      <c r="G528" s="74"/>
      <c r="H528" s="74"/>
      <c r="I528" s="203"/>
      <c r="J528" s="74"/>
      <c r="K528" s="74"/>
      <c r="L528" s="72"/>
      <c r="M528" s="260"/>
      <c r="N528" s="47"/>
      <c r="O528" s="47"/>
      <c r="P528" s="47"/>
      <c r="Q528" s="47"/>
      <c r="R528" s="47"/>
      <c r="S528" s="47"/>
      <c r="T528" s="95"/>
      <c r="AT528" s="24" t="s">
        <v>166</v>
      </c>
      <c r="AU528" s="24" t="s">
        <v>83</v>
      </c>
    </row>
    <row r="529" s="12" customFormat="1">
      <c r="B529" s="247"/>
      <c r="C529" s="248"/>
      <c r="D529" s="249" t="s">
        <v>155</v>
      </c>
      <c r="E529" s="250" t="s">
        <v>21</v>
      </c>
      <c r="F529" s="251" t="s">
        <v>694</v>
      </c>
      <c r="G529" s="248"/>
      <c r="H529" s="252">
        <v>2</v>
      </c>
      <c r="I529" s="253"/>
      <c r="J529" s="248"/>
      <c r="K529" s="248"/>
      <c r="L529" s="254"/>
      <c r="M529" s="255"/>
      <c r="N529" s="256"/>
      <c r="O529" s="256"/>
      <c r="P529" s="256"/>
      <c r="Q529" s="256"/>
      <c r="R529" s="256"/>
      <c r="S529" s="256"/>
      <c r="T529" s="257"/>
      <c r="AT529" s="258" t="s">
        <v>155</v>
      </c>
      <c r="AU529" s="258" t="s">
        <v>83</v>
      </c>
      <c r="AV529" s="12" t="s">
        <v>83</v>
      </c>
      <c r="AW529" s="12" t="s">
        <v>38</v>
      </c>
      <c r="AX529" s="12" t="s">
        <v>74</v>
      </c>
      <c r="AY529" s="258" t="s">
        <v>144</v>
      </c>
    </row>
    <row r="530" s="12" customFormat="1">
      <c r="B530" s="247"/>
      <c r="C530" s="248"/>
      <c r="D530" s="249" t="s">
        <v>155</v>
      </c>
      <c r="E530" s="250" t="s">
        <v>21</v>
      </c>
      <c r="F530" s="251" t="s">
        <v>695</v>
      </c>
      <c r="G530" s="248"/>
      <c r="H530" s="252">
        <v>2</v>
      </c>
      <c r="I530" s="253"/>
      <c r="J530" s="248"/>
      <c r="K530" s="248"/>
      <c r="L530" s="254"/>
      <c r="M530" s="255"/>
      <c r="N530" s="256"/>
      <c r="O530" s="256"/>
      <c r="P530" s="256"/>
      <c r="Q530" s="256"/>
      <c r="R530" s="256"/>
      <c r="S530" s="256"/>
      <c r="T530" s="257"/>
      <c r="AT530" s="258" t="s">
        <v>155</v>
      </c>
      <c r="AU530" s="258" t="s">
        <v>83</v>
      </c>
      <c r="AV530" s="12" t="s">
        <v>83</v>
      </c>
      <c r="AW530" s="12" t="s">
        <v>38</v>
      </c>
      <c r="AX530" s="12" t="s">
        <v>74</v>
      </c>
      <c r="AY530" s="258" t="s">
        <v>144</v>
      </c>
    </row>
    <row r="531" s="12" customFormat="1">
      <c r="B531" s="247"/>
      <c r="C531" s="248"/>
      <c r="D531" s="249" t="s">
        <v>155</v>
      </c>
      <c r="E531" s="250" t="s">
        <v>21</v>
      </c>
      <c r="F531" s="251" t="s">
        <v>696</v>
      </c>
      <c r="G531" s="248"/>
      <c r="H531" s="252">
        <v>2</v>
      </c>
      <c r="I531" s="253"/>
      <c r="J531" s="248"/>
      <c r="K531" s="248"/>
      <c r="L531" s="254"/>
      <c r="M531" s="255"/>
      <c r="N531" s="256"/>
      <c r="O531" s="256"/>
      <c r="P531" s="256"/>
      <c r="Q531" s="256"/>
      <c r="R531" s="256"/>
      <c r="S531" s="256"/>
      <c r="T531" s="257"/>
      <c r="AT531" s="258" t="s">
        <v>155</v>
      </c>
      <c r="AU531" s="258" t="s">
        <v>83</v>
      </c>
      <c r="AV531" s="12" t="s">
        <v>83</v>
      </c>
      <c r="AW531" s="12" t="s">
        <v>38</v>
      </c>
      <c r="AX531" s="12" t="s">
        <v>74</v>
      </c>
      <c r="AY531" s="258" t="s">
        <v>144</v>
      </c>
    </row>
    <row r="532" s="12" customFormat="1">
      <c r="B532" s="247"/>
      <c r="C532" s="248"/>
      <c r="D532" s="249" t="s">
        <v>155</v>
      </c>
      <c r="E532" s="250" t="s">
        <v>21</v>
      </c>
      <c r="F532" s="251" t="s">
        <v>697</v>
      </c>
      <c r="G532" s="248"/>
      <c r="H532" s="252">
        <v>1</v>
      </c>
      <c r="I532" s="253"/>
      <c r="J532" s="248"/>
      <c r="K532" s="248"/>
      <c r="L532" s="254"/>
      <c r="M532" s="255"/>
      <c r="N532" s="256"/>
      <c r="O532" s="256"/>
      <c r="P532" s="256"/>
      <c r="Q532" s="256"/>
      <c r="R532" s="256"/>
      <c r="S532" s="256"/>
      <c r="T532" s="257"/>
      <c r="AT532" s="258" t="s">
        <v>155</v>
      </c>
      <c r="AU532" s="258" t="s">
        <v>83</v>
      </c>
      <c r="AV532" s="12" t="s">
        <v>83</v>
      </c>
      <c r="AW532" s="12" t="s">
        <v>38</v>
      </c>
      <c r="AX532" s="12" t="s">
        <v>74</v>
      </c>
      <c r="AY532" s="258" t="s">
        <v>144</v>
      </c>
    </row>
    <row r="533" s="12" customFormat="1">
      <c r="B533" s="247"/>
      <c r="C533" s="248"/>
      <c r="D533" s="249" t="s">
        <v>155</v>
      </c>
      <c r="E533" s="250" t="s">
        <v>21</v>
      </c>
      <c r="F533" s="251" t="s">
        <v>698</v>
      </c>
      <c r="G533" s="248"/>
      <c r="H533" s="252">
        <v>2</v>
      </c>
      <c r="I533" s="253"/>
      <c r="J533" s="248"/>
      <c r="K533" s="248"/>
      <c r="L533" s="254"/>
      <c r="M533" s="255"/>
      <c r="N533" s="256"/>
      <c r="O533" s="256"/>
      <c r="P533" s="256"/>
      <c r="Q533" s="256"/>
      <c r="R533" s="256"/>
      <c r="S533" s="256"/>
      <c r="T533" s="257"/>
      <c r="AT533" s="258" t="s">
        <v>155</v>
      </c>
      <c r="AU533" s="258" t="s">
        <v>83</v>
      </c>
      <c r="AV533" s="12" t="s">
        <v>83</v>
      </c>
      <c r="AW533" s="12" t="s">
        <v>38</v>
      </c>
      <c r="AX533" s="12" t="s">
        <v>74</v>
      </c>
      <c r="AY533" s="258" t="s">
        <v>144</v>
      </c>
    </row>
    <row r="534" s="13" customFormat="1">
      <c r="B534" s="261"/>
      <c r="C534" s="262"/>
      <c r="D534" s="249" t="s">
        <v>155</v>
      </c>
      <c r="E534" s="263" t="s">
        <v>21</v>
      </c>
      <c r="F534" s="264" t="s">
        <v>181</v>
      </c>
      <c r="G534" s="262"/>
      <c r="H534" s="265">
        <v>9</v>
      </c>
      <c r="I534" s="266"/>
      <c r="J534" s="262"/>
      <c r="K534" s="262"/>
      <c r="L534" s="267"/>
      <c r="M534" s="268"/>
      <c r="N534" s="269"/>
      <c r="O534" s="269"/>
      <c r="P534" s="269"/>
      <c r="Q534" s="269"/>
      <c r="R534" s="269"/>
      <c r="S534" s="269"/>
      <c r="T534" s="270"/>
      <c r="AT534" s="271" t="s">
        <v>155</v>
      </c>
      <c r="AU534" s="271" t="s">
        <v>83</v>
      </c>
      <c r="AV534" s="13" t="s">
        <v>153</v>
      </c>
      <c r="AW534" s="13" t="s">
        <v>38</v>
      </c>
      <c r="AX534" s="13" t="s">
        <v>81</v>
      </c>
      <c r="AY534" s="271" t="s">
        <v>144</v>
      </c>
    </row>
    <row r="535" s="1" customFormat="1" ht="25.5" customHeight="1">
      <c r="B535" s="46"/>
      <c r="C535" s="235" t="s">
        <v>699</v>
      </c>
      <c r="D535" s="235" t="s">
        <v>148</v>
      </c>
      <c r="E535" s="236" t="s">
        <v>700</v>
      </c>
      <c r="F535" s="237" t="s">
        <v>701</v>
      </c>
      <c r="G535" s="238" t="s">
        <v>151</v>
      </c>
      <c r="H535" s="239">
        <v>34</v>
      </c>
      <c r="I535" s="240"/>
      <c r="J535" s="241">
        <f>ROUND(I535*H535,2)</f>
        <v>0</v>
      </c>
      <c r="K535" s="237" t="s">
        <v>152</v>
      </c>
      <c r="L535" s="72"/>
      <c r="M535" s="242" t="s">
        <v>21</v>
      </c>
      <c r="N535" s="243" t="s">
        <v>45</v>
      </c>
      <c r="O535" s="47"/>
      <c r="P535" s="244">
        <f>O535*H535</f>
        <v>0</v>
      </c>
      <c r="Q535" s="244">
        <v>0.00017000000000000001</v>
      </c>
      <c r="R535" s="244">
        <f>Q535*H535</f>
        <v>0.0057800000000000004</v>
      </c>
      <c r="S535" s="244">
        <v>0</v>
      </c>
      <c r="T535" s="245">
        <f>S535*H535</f>
        <v>0</v>
      </c>
      <c r="AR535" s="24" t="s">
        <v>567</v>
      </c>
      <c r="AT535" s="24" t="s">
        <v>148</v>
      </c>
      <c r="AU535" s="24" t="s">
        <v>83</v>
      </c>
      <c r="AY535" s="24" t="s">
        <v>144</v>
      </c>
      <c r="BE535" s="246">
        <f>IF(N535="základní",J535,0)</f>
        <v>0</v>
      </c>
      <c r="BF535" s="246">
        <f>IF(N535="snížená",J535,0)</f>
        <v>0</v>
      </c>
      <c r="BG535" s="246">
        <f>IF(N535="zákl. přenesená",J535,0)</f>
        <v>0</v>
      </c>
      <c r="BH535" s="246">
        <f>IF(N535="sníž. přenesená",J535,0)</f>
        <v>0</v>
      </c>
      <c r="BI535" s="246">
        <f>IF(N535="nulová",J535,0)</f>
        <v>0</v>
      </c>
      <c r="BJ535" s="24" t="s">
        <v>81</v>
      </c>
      <c r="BK535" s="246">
        <f>ROUND(I535*H535,2)</f>
        <v>0</v>
      </c>
      <c r="BL535" s="24" t="s">
        <v>567</v>
      </c>
      <c r="BM535" s="24" t="s">
        <v>702</v>
      </c>
    </row>
    <row r="536" s="12" customFormat="1">
      <c r="B536" s="247"/>
      <c r="C536" s="248"/>
      <c r="D536" s="249" t="s">
        <v>155</v>
      </c>
      <c r="E536" s="250" t="s">
        <v>21</v>
      </c>
      <c r="F536" s="251" t="s">
        <v>703</v>
      </c>
      <c r="G536" s="248"/>
      <c r="H536" s="252">
        <v>6</v>
      </c>
      <c r="I536" s="253"/>
      <c r="J536" s="248"/>
      <c r="K536" s="248"/>
      <c r="L536" s="254"/>
      <c r="M536" s="255"/>
      <c r="N536" s="256"/>
      <c r="O536" s="256"/>
      <c r="P536" s="256"/>
      <c r="Q536" s="256"/>
      <c r="R536" s="256"/>
      <c r="S536" s="256"/>
      <c r="T536" s="257"/>
      <c r="AT536" s="258" t="s">
        <v>155</v>
      </c>
      <c r="AU536" s="258" t="s">
        <v>83</v>
      </c>
      <c r="AV536" s="12" t="s">
        <v>83</v>
      </c>
      <c r="AW536" s="12" t="s">
        <v>38</v>
      </c>
      <c r="AX536" s="12" t="s">
        <v>74</v>
      </c>
      <c r="AY536" s="258" t="s">
        <v>144</v>
      </c>
    </row>
    <row r="537" s="12" customFormat="1">
      <c r="B537" s="247"/>
      <c r="C537" s="248"/>
      <c r="D537" s="249" t="s">
        <v>155</v>
      </c>
      <c r="E537" s="250" t="s">
        <v>21</v>
      </c>
      <c r="F537" s="251" t="s">
        <v>704</v>
      </c>
      <c r="G537" s="248"/>
      <c r="H537" s="252">
        <v>4</v>
      </c>
      <c r="I537" s="253"/>
      <c r="J537" s="248"/>
      <c r="K537" s="248"/>
      <c r="L537" s="254"/>
      <c r="M537" s="255"/>
      <c r="N537" s="256"/>
      <c r="O537" s="256"/>
      <c r="P537" s="256"/>
      <c r="Q537" s="256"/>
      <c r="R537" s="256"/>
      <c r="S537" s="256"/>
      <c r="T537" s="257"/>
      <c r="AT537" s="258" t="s">
        <v>155</v>
      </c>
      <c r="AU537" s="258" t="s">
        <v>83</v>
      </c>
      <c r="AV537" s="12" t="s">
        <v>83</v>
      </c>
      <c r="AW537" s="12" t="s">
        <v>38</v>
      </c>
      <c r="AX537" s="12" t="s">
        <v>74</v>
      </c>
      <c r="AY537" s="258" t="s">
        <v>144</v>
      </c>
    </row>
    <row r="538" s="12" customFormat="1">
      <c r="B538" s="247"/>
      <c r="C538" s="248"/>
      <c r="D538" s="249" t="s">
        <v>155</v>
      </c>
      <c r="E538" s="250" t="s">
        <v>21</v>
      </c>
      <c r="F538" s="251" t="s">
        <v>705</v>
      </c>
      <c r="G538" s="248"/>
      <c r="H538" s="252">
        <v>4</v>
      </c>
      <c r="I538" s="253"/>
      <c r="J538" s="248"/>
      <c r="K538" s="248"/>
      <c r="L538" s="254"/>
      <c r="M538" s="255"/>
      <c r="N538" s="256"/>
      <c r="O538" s="256"/>
      <c r="P538" s="256"/>
      <c r="Q538" s="256"/>
      <c r="R538" s="256"/>
      <c r="S538" s="256"/>
      <c r="T538" s="257"/>
      <c r="AT538" s="258" t="s">
        <v>155</v>
      </c>
      <c r="AU538" s="258" t="s">
        <v>83</v>
      </c>
      <c r="AV538" s="12" t="s">
        <v>83</v>
      </c>
      <c r="AW538" s="12" t="s">
        <v>38</v>
      </c>
      <c r="AX538" s="12" t="s">
        <v>74</v>
      </c>
      <c r="AY538" s="258" t="s">
        <v>144</v>
      </c>
    </row>
    <row r="539" s="12" customFormat="1">
      <c r="B539" s="247"/>
      <c r="C539" s="248"/>
      <c r="D539" s="249" t="s">
        <v>155</v>
      </c>
      <c r="E539" s="250" t="s">
        <v>21</v>
      </c>
      <c r="F539" s="251" t="s">
        <v>706</v>
      </c>
      <c r="G539" s="248"/>
      <c r="H539" s="252">
        <v>4</v>
      </c>
      <c r="I539" s="253"/>
      <c r="J539" s="248"/>
      <c r="K539" s="248"/>
      <c r="L539" s="254"/>
      <c r="M539" s="255"/>
      <c r="N539" s="256"/>
      <c r="O539" s="256"/>
      <c r="P539" s="256"/>
      <c r="Q539" s="256"/>
      <c r="R539" s="256"/>
      <c r="S539" s="256"/>
      <c r="T539" s="257"/>
      <c r="AT539" s="258" t="s">
        <v>155</v>
      </c>
      <c r="AU539" s="258" t="s">
        <v>83</v>
      </c>
      <c r="AV539" s="12" t="s">
        <v>83</v>
      </c>
      <c r="AW539" s="12" t="s">
        <v>38</v>
      </c>
      <c r="AX539" s="12" t="s">
        <v>74</v>
      </c>
      <c r="AY539" s="258" t="s">
        <v>144</v>
      </c>
    </row>
    <row r="540" s="12" customFormat="1">
      <c r="B540" s="247"/>
      <c r="C540" s="248"/>
      <c r="D540" s="249" t="s">
        <v>155</v>
      </c>
      <c r="E540" s="250" t="s">
        <v>21</v>
      </c>
      <c r="F540" s="251" t="s">
        <v>707</v>
      </c>
      <c r="G540" s="248"/>
      <c r="H540" s="252">
        <v>8</v>
      </c>
      <c r="I540" s="253"/>
      <c r="J540" s="248"/>
      <c r="K540" s="248"/>
      <c r="L540" s="254"/>
      <c r="M540" s="255"/>
      <c r="N540" s="256"/>
      <c r="O540" s="256"/>
      <c r="P540" s="256"/>
      <c r="Q540" s="256"/>
      <c r="R540" s="256"/>
      <c r="S540" s="256"/>
      <c r="T540" s="257"/>
      <c r="AT540" s="258" t="s">
        <v>155</v>
      </c>
      <c r="AU540" s="258" t="s">
        <v>83</v>
      </c>
      <c r="AV540" s="12" t="s">
        <v>83</v>
      </c>
      <c r="AW540" s="12" t="s">
        <v>38</v>
      </c>
      <c r="AX540" s="12" t="s">
        <v>74</v>
      </c>
      <c r="AY540" s="258" t="s">
        <v>144</v>
      </c>
    </row>
    <row r="541" s="12" customFormat="1">
      <c r="B541" s="247"/>
      <c r="C541" s="248"/>
      <c r="D541" s="249" t="s">
        <v>155</v>
      </c>
      <c r="E541" s="250" t="s">
        <v>21</v>
      </c>
      <c r="F541" s="251" t="s">
        <v>708</v>
      </c>
      <c r="G541" s="248"/>
      <c r="H541" s="252">
        <v>6</v>
      </c>
      <c r="I541" s="253"/>
      <c r="J541" s="248"/>
      <c r="K541" s="248"/>
      <c r="L541" s="254"/>
      <c r="M541" s="255"/>
      <c r="N541" s="256"/>
      <c r="O541" s="256"/>
      <c r="P541" s="256"/>
      <c r="Q541" s="256"/>
      <c r="R541" s="256"/>
      <c r="S541" s="256"/>
      <c r="T541" s="257"/>
      <c r="AT541" s="258" t="s">
        <v>155</v>
      </c>
      <c r="AU541" s="258" t="s">
        <v>83</v>
      </c>
      <c r="AV541" s="12" t="s">
        <v>83</v>
      </c>
      <c r="AW541" s="12" t="s">
        <v>38</v>
      </c>
      <c r="AX541" s="12" t="s">
        <v>74</v>
      </c>
      <c r="AY541" s="258" t="s">
        <v>144</v>
      </c>
    </row>
    <row r="542" s="12" customFormat="1">
      <c r="B542" s="247"/>
      <c r="C542" s="248"/>
      <c r="D542" s="249" t="s">
        <v>155</v>
      </c>
      <c r="E542" s="250" t="s">
        <v>21</v>
      </c>
      <c r="F542" s="251" t="s">
        <v>709</v>
      </c>
      <c r="G542" s="248"/>
      <c r="H542" s="252">
        <v>2</v>
      </c>
      <c r="I542" s="253"/>
      <c r="J542" s="248"/>
      <c r="K542" s="248"/>
      <c r="L542" s="254"/>
      <c r="M542" s="255"/>
      <c r="N542" s="256"/>
      <c r="O542" s="256"/>
      <c r="P542" s="256"/>
      <c r="Q542" s="256"/>
      <c r="R542" s="256"/>
      <c r="S542" s="256"/>
      <c r="T542" s="257"/>
      <c r="AT542" s="258" t="s">
        <v>155</v>
      </c>
      <c r="AU542" s="258" t="s">
        <v>83</v>
      </c>
      <c r="AV542" s="12" t="s">
        <v>83</v>
      </c>
      <c r="AW542" s="12" t="s">
        <v>38</v>
      </c>
      <c r="AX542" s="12" t="s">
        <v>74</v>
      </c>
      <c r="AY542" s="258" t="s">
        <v>144</v>
      </c>
    </row>
    <row r="543" s="13" customFormat="1">
      <c r="B543" s="261"/>
      <c r="C543" s="262"/>
      <c r="D543" s="249" t="s">
        <v>155</v>
      </c>
      <c r="E543" s="263" t="s">
        <v>21</v>
      </c>
      <c r="F543" s="264" t="s">
        <v>181</v>
      </c>
      <c r="G543" s="262"/>
      <c r="H543" s="265">
        <v>34</v>
      </c>
      <c r="I543" s="266"/>
      <c r="J543" s="262"/>
      <c r="K543" s="262"/>
      <c r="L543" s="267"/>
      <c r="M543" s="268"/>
      <c r="N543" s="269"/>
      <c r="O543" s="269"/>
      <c r="P543" s="269"/>
      <c r="Q543" s="269"/>
      <c r="R543" s="269"/>
      <c r="S543" s="269"/>
      <c r="T543" s="270"/>
      <c r="AT543" s="271" t="s">
        <v>155</v>
      </c>
      <c r="AU543" s="271" t="s">
        <v>83</v>
      </c>
      <c r="AV543" s="13" t="s">
        <v>153</v>
      </c>
      <c r="AW543" s="13" t="s">
        <v>38</v>
      </c>
      <c r="AX543" s="13" t="s">
        <v>81</v>
      </c>
      <c r="AY543" s="271" t="s">
        <v>144</v>
      </c>
    </row>
    <row r="544" s="1" customFormat="1" ht="25.5" customHeight="1">
      <c r="B544" s="46"/>
      <c r="C544" s="235" t="s">
        <v>710</v>
      </c>
      <c r="D544" s="235" t="s">
        <v>148</v>
      </c>
      <c r="E544" s="236" t="s">
        <v>711</v>
      </c>
      <c r="F544" s="237" t="s">
        <v>712</v>
      </c>
      <c r="G544" s="238" t="s">
        <v>192</v>
      </c>
      <c r="H544" s="239">
        <v>41</v>
      </c>
      <c r="I544" s="240"/>
      <c r="J544" s="241">
        <f>ROUND(I544*H544,2)</f>
        <v>0</v>
      </c>
      <c r="K544" s="237" t="s">
        <v>152</v>
      </c>
      <c r="L544" s="72"/>
      <c r="M544" s="242" t="s">
        <v>21</v>
      </c>
      <c r="N544" s="243" t="s">
        <v>45</v>
      </c>
      <c r="O544" s="47"/>
      <c r="P544" s="244">
        <f>O544*H544</f>
        <v>0</v>
      </c>
      <c r="Q544" s="244">
        <v>0.00019000000000000001</v>
      </c>
      <c r="R544" s="244">
        <f>Q544*H544</f>
        <v>0.00779</v>
      </c>
      <c r="S544" s="244">
        <v>0</v>
      </c>
      <c r="T544" s="245">
        <f>S544*H544</f>
        <v>0</v>
      </c>
      <c r="AR544" s="24" t="s">
        <v>567</v>
      </c>
      <c r="AT544" s="24" t="s">
        <v>148</v>
      </c>
      <c r="AU544" s="24" t="s">
        <v>83</v>
      </c>
      <c r="AY544" s="24" t="s">
        <v>144</v>
      </c>
      <c r="BE544" s="246">
        <f>IF(N544="základní",J544,0)</f>
        <v>0</v>
      </c>
      <c r="BF544" s="246">
        <f>IF(N544="snížená",J544,0)</f>
        <v>0</v>
      </c>
      <c r="BG544" s="246">
        <f>IF(N544="zákl. přenesená",J544,0)</f>
        <v>0</v>
      </c>
      <c r="BH544" s="246">
        <f>IF(N544="sníž. přenesená",J544,0)</f>
        <v>0</v>
      </c>
      <c r="BI544" s="246">
        <f>IF(N544="nulová",J544,0)</f>
        <v>0</v>
      </c>
      <c r="BJ544" s="24" t="s">
        <v>81</v>
      </c>
      <c r="BK544" s="246">
        <f>ROUND(I544*H544,2)</f>
        <v>0</v>
      </c>
      <c r="BL544" s="24" t="s">
        <v>567</v>
      </c>
      <c r="BM544" s="24" t="s">
        <v>713</v>
      </c>
    </row>
    <row r="545" s="1" customFormat="1">
      <c r="B545" s="46"/>
      <c r="C545" s="74"/>
      <c r="D545" s="249" t="s">
        <v>166</v>
      </c>
      <c r="E545" s="74"/>
      <c r="F545" s="259" t="s">
        <v>714</v>
      </c>
      <c r="G545" s="74"/>
      <c r="H545" s="74"/>
      <c r="I545" s="203"/>
      <c r="J545" s="74"/>
      <c r="K545" s="74"/>
      <c r="L545" s="72"/>
      <c r="M545" s="260"/>
      <c r="N545" s="47"/>
      <c r="O545" s="47"/>
      <c r="P545" s="47"/>
      <c r="Q545" s="47"/>
      <c r="R545" s="47"/>
      <c r="S545" s="47"/>
      <c r="T545" s="95"/>
      <c r="AT545" s="24" t="s">
        <v>166</v>
      </c>
      <c r="AU545" s="24" t="s">
        <v>83</v>
      </c>
    </row>
    <row r="546" s="12" customFormat="1">
      <c r="B546" s="247"/>
      <c r="C546" s="248"/>
      <c r="D546" s="249" t="s">
        <v>155</v>
      </c>
      <c r="E546" s="250" t="s">
        <v>21</v>
      </c>
      <c r="F546" s="251" t="s">
        <v>715</v>
      </c>
      <c r="G546" s="248"/>
      <c r="H546" s="252">
        <v>41</v>
      </c>
      <c r="I546" s="253"/>
      <c r="J546" s="248"/>
      <c r="K546" s="248"/>
      <c r="L546" s="254"/>
      <c r="M546" s="255"/>
      <c r="N546" s="256"/>
      <c r="O546" s="256"/>
      <c r="P546" s="256"/>
      <c r="Q546" s="256"/>
      <c r="R546" s="256"/>
      <c r="S546" s="256"/>
      <c r="T546" s="257"/>
      <c r="AT546" s="258" t="s">
        <v>155</v>
      </c>
      <c r="AU546" s="258" t="s">
        <v>83</v>
      </c>
      <c r="AV546" s="12" t="s">
        <v>83</v>
      </c>
      <c r="AW546" s="12" t="s">
        <v>38</v>
      </c>
      <c r="AX546" s="12" t="s">
        <v>81</v>
      </c>
      <c r="AY546" s="258" t="s">
        <v>144</v>
      </c>
    </row>
    <row r="547" s="1" customFormat="1" ht="25.5" customHeight="1">
      <c r="B547" s="46"/>
      <c r="C547" s="235" t="s">
        <v>716</v>
      </c>
      <c r="D547" s="235" t="s">
        <v>148</v>
      </c>
      <c r="E547" s="236" t="s">
        <v>717</v>
      </c>
      <c r="F547" s="237" t="s">
        <v>718</v>
      </c>
      <c r="G547" s="238" t="s">
        <v>192</v>
      </c>
      <c r="H547" s="239">
        <v>41</v>
      </c>
      <c r="I547" s="240"/>
      <c r="J547" s="241">
        <f>ROUND(I547*H547,2)</f>
        <v>0</v>
      </c>
      <c r="K547" s="237" t="s">
        <v>152</v>
      </c>
      <c r="L547" s="72"/>
      <c r="M547" s="242" t="s">
        <v>21</v>
      </c>
      <c r="N547" s="243" t="s">
        <v>45</v>
      </c>
      <c r="O547" s="47"/>
      <c r="P547" s="244">
        <f>O547*H547</f>
        <v>0</v>
      </c>
      <c r="Q547" s="244">
        <v>1.0000000000000001E-05</v>
      </c>
      <c r="R547" s="244">
        <f>Q547*H547</f>
        <v>0.00041000000000000005</v>
      </c>
      <c r="S547" s="244">
        <v>0</v>
      </c>
      <c r="T547" s="245">
        <f>S547*H547</f>
        <v>0</v>
      </c>
      <c r="AR547" s="24" t="s">
        <v>567</v>
      </c>
      <c r="AT547" s="24" t="s">
        <v>148</v>
      </c>
      <c r="AU547" s="24" t="s">
        <v>83</v>
      </c>
      <c r="AY547" s="24" t="s">
        <v>144</v>
      </c>
      <c r="BE547" s="246">
        <f>IF(N547="základní",J547,0)</f>
        <v>0</v>
      </c>
      <c r="BF547" s="246">
        <f>IF(N547="snížená",J547,0)</f>
        <v>0</v>
      </c>
      <c r="BG547" s="246">
        <f>IF(N547="zákl. přenesená",J547,0)</f>
        <v>0</v>
      </c>
      <c r="BH547" s="246">
        <f>IF(N547="sníž. přenesená",J547,0)</f>
        <v>0</v>
      </c>
      <c r="BI547" s="246">
        <f>IF(N547="nulová",J547,0)</f>
        <v>0</v>
      </c>
      <c r="BJ547" s="24" t="s">
        <v>81</v>
      </c>
      <c r="BK547" s="246">
        <f>ROUND(I547*H547,2)</f>
        <v>0</v>
      </c>
      <c r="BL547" s="24" t="s">
        <v>567</v>
      </c>
      <c r="BM547" s="24" t="s">
        <v>719</v>
      </c>
    </row>
    <row r="548" s="1" customFormat="1">
      <c r="B548" s="46"/>
      <c r="C548" s="74"/>
      <c r="D548" s="249" t="s">
        <v>166</v>
      </c>
      <c r="E548" s="74"/>
      <c r="F548" s="259" t="s">
        <v>714</v>
      </c>
      <c r="G548" s="74"/>
      <c r="H548" s="74"/>
      <c r="I548" s="203"/>
      <c r="J548" s="74"/>
      <c r="K548" s="74"/>
      <c r="L548" s="72"/>
      <c r="M548" s="260"/>
      <c r="N548" s="47"/>
      <c r="O548" s="47"/>
      <c r="P548" s="47"/>
      <c r="Q548" s="47"/>
      <c r="R548" s="47"/>
      <c r="S548" s="47"/>
      <c r="T548" s="95"/>
      <c r="AT548" s="24" t="s">
        <v>166</v>
      </c>
      <c r="AU548" s="24" t="s">
        <v>83</v>
      </c>
    </row>
    <row r="549" s="12" customFormat="1">
      <c r="B549" s="247"/>
      <c r="C549" s="248"/>
      <c r="D549" s="249" t="s">
        <v>155</v>
      </c>
      <c r="E549" s="250" t="s">
        <v>21</v>
      </c>
      <c r="F549" s="251" t="s">
        <v>715</v>
      </c>
      <c r="G549" s="248"/>
      <c r="H549" s="252">
        <v>41</v>
      </c>
      <c r="I549" s="253"/>
      <c r="J549" s="248"/>
      <c r="K549" s="248"/>
      <c r="L549" s="254"/>
      <c r="M549" s="255"/>
      <c r="N549" s="256"/>
      <c r="O549" s="256"/>
      <c r="P549" s="256"/>
      <c r="Q549" s="256"/>
      <c r="R549" s="256"/>
      <c r="S549" s="256"/>
      <c r="T549" s="257"/>
      <c r="AT549" s="258" t="s">
        <v>155</v>
      </c>
      <c r="AU549" s="258" t="s">
        <v>83</v>
      </c>
      <c r="AV549" s="12" t="s">
        <v>83</v>
      </c>
      <c r="AW549" s="12" t="s">
        <v>38</v>
      </c>
      <c r="AX549" s="12" t="s">
        <v>81</v>
      </c>
      <c r="AY549" s="258" t="s">
        <v>144</v>
      </c>
    </row>
    <row r="550" s="1" customFormat="1" ht="38.25" customHeight="1">
      <c r="B550" s="46"/>
      <c r="C550" s="235" t="s">
        <v>720</v>
      </c>
      <c r="D550" s="235" t="s">
        <v>148</v>
      </c>
      <c r="E550" s="236" t="s">
        <v>721</v>
      </c>
      <c r="F550" s="237" t="s">
        <v>722</v>
      </c>
      <c r="G550" s="238" t="s">
        <v>164</v>
      </c>
      <c r="H550" s="239">
        <v>0.047</v>
      </c>
      <c r="I550" s="240"/>
      <c r="J550" s="241">
        <f>ROUND(I550*H550,2)</f>
        <v>0</v>
      </c>
      <c r="K550" s="237" t="s">
        <v>152</v>
      </c>
      <c r="L550" s="72"/>
      <c r="M550" s="242" t="s">
        <v>21</v>
      </c>
      <c r="N550" s="243" t="s">
        <v>45</v>
      </c>
      <c r="O550" s="47"/>
      <c r="P550" s="244">
        <f>O550*H550</f>
        <v>0</v>
      </c>
      <c r="Q550" s="244">
        <v>0</v>
      </c>
      <c r="R550" s="244">
        <f>Q550*H550</f>
        <v>0</v>
      </c>
      <c r="S550" s="244">
        <v>0</v>
      </c>
      <c r="T550" s="245">
        <f>S550*H550</f>
        <v>0</v>
      </c>
      <c r="AR550" s="24" t="s">
        <v>567</v>
      </c>
      <c r="AT550" s="24" t="s">
        <v>148</v>
      </c>
      <c r="AU550" s="24" t="s">
        <v>83</v>
      </c>
      <c r="AY550" s="24" t="s">
        <v>144</v>
      </c>
      <c r="BE550" s="246">
        <f>IF(N550="základní",J550,0)</f>
        <v>0</v>
      </c>
      <c r="BF550" s="246">
        <f>IF(N550="snížená",J550,0)</f>
        <v>0</v>
      </c>
      <c r="BG550" s="246">
        <f>IF(N550="zákl. přenesená",J550,0)</f>
        <v>0</v>
      </c>
      <c r="BH550" s="246">
        <f>IF(N550="sníž. přenesená",J550,0)</f>
        <v>0</v>
      </c>
      <c r="BI550" s="246">
        <f>IF(N550="nulová",J550,0)</f>
        <v>0</v>
      </c>
      <c r="BJ550" s="24" t="s">
        <v>81</v>
      </c>
      <c r="BK550" s="246">
        <f>ROUND(I550*H550,2)</f>
        <v>0</v>
      </c>
      <c r="BL550" s="24" t="s">
        <v>567</v>
      </c>
      <c r="BM550" s="24" t="s">
        <v>723</v>
      </c>
    </row>
    <row r="551" s="1" customFormat="1">
      <c r="B551" s="46"/>
      <c r="C551" s="74"/>
      <c r="D551" s="249" t="s">
        <v>166</v>
      </c>
      <c r="E551" s="74"/>
      <c r="F551" s="259" t="s">
        <v>724</v>
      </c>
      <c r="G551" s="74"/>
      <c r="H551" s="74"/>
      <c r="I551" s="203"/>
      <c r="J551" s="74"/>
      <c r="K551" s="74"/>
      <c r="L551" s="72"/>
      <c r="M551" s="260"/>
      <c r="N551" s="47"/>
      <c r="O551" s="47"/>
      <c r="P551" s="47"/>
      <c r="Q551" s="47"/>
      <c r="R551" s="47"/>
      <c r="S551" s="47"/>
      <c r="T551" s="95"/>
      <c r="AT551" s="24" t="s">
        <v>166</v>
      </c>
      <c r="AU551" s="24" t="s">
        <v>83</v>
      </c>
    </row>
    <row r="552" s="11" customFormat="1" ht="29.88" customHeight="1">
      <c r="B552" s="219"/>
      <c r="C552" s="220"/>
      <c r="D552" s="221" t="s">
        <v>73</v>
      </c>
      <c r="E552" s="233" t="s">
        <v>725</v>
      </c>
      <c r="F552" s="233" t="s">
        <v>726</v>
      </c>
      <c r="G552" s="220"/>
      <c r="H552" s="220"/>
      <c r="I552" s="223"/>
      <c r="J552" s="234">
        <f>BK552</f>
        <v>0</v>
      </c>
      <c r="K552" s="220"/>
      <c r="L552" s="225"/>
      <c r="M552" s="226"/>
      <c r="N552" s="227"/>
      <c r="O552" s="227"/>
      <c r="P552" s="228">
        <f>SUM(P553:P562)</f>
        <v>0</v>
      </c>
      <c r="Q552" s="227"/>
      <c r="R552" s="228">
        <f>SUM(R553:R562)</f>
        <v>0.00398</v>
      </c>
      <c r="S552" s="227"/>
      <c r="T552" s="229">
        <f>SUM(T553:T562)</f>
        <v>0</v>
      </c>
      <c r="AR552" s="230" t="s">
        <v>83</v>
      </c>
      <c r="AT552" s="231" t="s">
        <v>73</v>
      </c>
      <c r="AU552" s="231" t="s">
        <v>81</v>
      </c>
      <c r="AY552" s="230" t="s">
        <v>144</v>
      </c>
      <c r="BK552" s="232">
        <f>SUM(BK553:BK562)</f>
        <v>0</v>
      </c>
    </row>
    <row r="553" s="1" customFormat="1" ht="16.5" customHeight="1">
      <c r="B553" s="46"/>
      <c r="C553" s="235" t="s">
        <v>727</v>
      </c>
      <c r="D553" s="235" t="s">
        <v>148</v>
      </c>
      <c r="E553" s="236" t="s">
        <v>728</v>
      </c>
      <c r="F553" s="237" t="s">
        <v>729</v>
      </c>
      <c r="G553" s="238" t="s">
        <v>192</v>
      </c>
      <c r="H553" s="239">
        <v>4</v>
      </c>
      <c r="I553" s="240"/>
      <c r="J553" s="241">
        <f>ROUND(I553*H553,2)</f>
        <v>0</v>
      </c>
      <c r="K553" s="237" t="s">
        <v>152</v>
      </c>
      <c r="L553" s="72"/>
      <c r="M553" s="242" t="s">
        <v>21</v>
      </c>
      <c r="N553" s="243" t="s">
        <v>45</v>
      </c>
      <c r="O553" s="47"/>
      <c r="P553" s="244">
        <f>O553*H553</f>
        <v>0</v>
      </c>
      <c r="Q553" s="244">
        <v>0.00067000000000000002</v>
      </c>
      <c r="R553" s="244">
        <f>Q553*H553</f>
        <v>0.0026800000000000001</v>
      </c>
      <c r="S553" s="244">
        <v>0</v>
      </c>
      <c r="T553" s="245">
        <f>S553*H553</f>
        <v>0</v>
      </c>
      <c r="AR553" s="24" t="s">
        <v>567</v>
      </c>
      <c r="AT553" s="24" t="s">
        <v>148</v>
      </c>
      <c r="AU553" s="24" t="s">
        <v>83</v>
      </c>
      <c r="AY553" s="24" t="s">
        <v>144</v>
      </c>
      <c r="BE553" s="246">
        <f>IF(N553="základní",J553,0)</f>
        <v>0</v>
      </c>
      <c r="BF553" s="246">
        <f>IF(N553="snížená",J553,0)</f>
        <v>0</v>
      </c>
      <c r="BG553" s="246">
        <f>IF(N553="zákl. přenesená",J553,0)</f>
        <v>0</v>
      </c>
      <c r="BH553" s="246">
        <f>IF(N553="sníž. přenesená",J553,0)</f>
        <v>0</v>
      </c>
      <c r="BI553" s="246">
        <f>IF(N553="nulová",J553,0)</f>
        <v>0</v>
      </c>
      <c r="BJ553" s="24" t="s">
        <v>81</v>
      </c>
      <c r="BK553" s="246">
        <f>ROUND(I553*H553,2)</f>
        <v>0</v>
      </c>
      <c r="BL553" s="24" t="s">
        <v>567</v>
      </c>
      <c r="BM553" s="24" t="s">
        <v>730</v>
      </c>
    </row>
    <row r="554" s="12" customFormat="1">
      <c r="B554" s="247"/>
      <c r="C554" s="248"/>
      <c r="D554" s="249" t="s">
        <v>155</v>
      </c>
      <c r="E554" s="250" t="s">
        <v>21</v>
      </c>
      <c r="F554" s="251" t="s">
        <v>731</v>
      </c>
      <c r="G554" s="248"/>
      <c r="H554" s="252">
        <v>4</v>
      </c>
      <c r="I554" s="253"/>
      <c r="J554" s="248"/>
      <c r="K554" s="248"/>
      <c r="L554" s="254"/>
      <c r="M554" s="255"/>
      <c r="N554" s="256"/>
      <c r="O554" s="256"/>
      <c r="P554" s="256"/>
      <c r="Q554" s="256"/>
      <c r="R554" s="256"/>
      <c r="S554" s="256"/>
      <c r="T554" s="257"/>
      <c r="AT554" s="258" t="s">
        <v>155</v>
      </c>
      <c r="AU554" s="258" t="s">
        <v>83</v>
      </c>
      <c r="AV554" s="12" t="s">
        <v>83</v>
      </c>
      <c r="AW554" s="12" t="s">
        <v>38</v>
      </c>
      <c r="AX554" s="12" t="s">
        <v>81</v>
      </c>
      <c r="AY554" s="258" t="s">
        <v>144</v>
      </c>
    </row>
    <row r="555" s="1" customFormat="1" ht="25.5" customHeight="1">
      <c r="B555" s="46"/>
      <c r="C555" s="235" t="s">
        <v>732</v>
      </c>
      <c r="D555" s="235" t="s">
        <v>148</v>
      </c>
      <c r="E555" s="236" t="s">
        <v>733</v>
      </c>
      <c r="F555" s="237" t="s">
        <v>734</v>
      </c>
      <c r="G555" s="238" t="s">
        <v>151</v>
      </c>
      <c r="H555" s="239">
        <v>2</v>
      </c>
      <c r="I555" s="240"/>
      <c r="J555" s="241">
        <f>ROUND(I555*H555,2)</f>
        <v>0</v>
      </c>
      <c r="K555" s="237" t="s">
        <v>152</v>
      </c>
      <c r="L555" s="72"/>
      <c r="M555" s="242" t="s">
        <v>21</v>
      </c>
      <c r="N555" s="243" t="s">
        <v>45</v>
      </c>
      <c r="O555" s="47"/>
      <c r="P555" s="244">
        <f>O555*H555</f>
        <v>0</v>
      </c>
      <c r="Q555" s="244">
        <v>0.00035</v>
      </c>
      <c r="R555" s="244">
        <f>Q555*H555</f>
        <v>0.00069999999999999999</v>
      </c>
      <c r="S555" s="244">
        <v>0</v>
      </c>
      <c r="T555" s="245">
        <f>S555*H555</f>
        <v>0</v>
      </c>
      <c r="AR555" s="24" t="s">
        <v>567</v>
      </c>
      <c r="AT555" s="24" t="s">
        <v>148</v>
      </c>
      <c r="AU555" s="24" t="s">
        <v>83</v>
      </c>
      <c r="AY555" s="24" t="s">
        <v>144</v>
      </c>
      <c r="BE555" s="246">
        <f>IF(N555="základní",J555,0)</f>
        <v>0</v>
      </c>
      <c r="BF555" s="246">
        <f>IF(N555="snížená",J555,0)</f>
        <v>0</v>
      </c>
      <c r="BG555" s="246">
        <f>IF(N555="zákl. přenesená",J555,0)</f>
        <v>0</v>
      </c>
      <c r="BH555" s="246">
        <f>IF(N555="sníž. přenesená",J555,0)</f>
        <v>0</v>
      </c>
      <c r="BI555" s="246">
        <f>IF(N555="nulová",J555,0)</f>
        <v>0</v>
      </c>
      <c r="BJ555" s="24" t="s">
        <v>81</v>
      </c>
      <c r="BK555" s="246">
        <f>ROUND(I555*H555,2)</f>
        <v>0</v>
      </c>
      <c r="BL555" s="24" t="s">
        <v>567</v>
      </c>
      <c r="BM555" s="24" t="s">
        <v>735</v>
      </c>
    </row>
    <row r="556" s="12" customFormat="1">
      <c r="B556" s="247"/>
      <c r="C556" s="248"/>
      <c r="D556" s="249" t="s">
        <v>155</v>
      </c>
      <c r="E556" s="250" t="s">
        <v>21</v>
      </c>
      <c r="F556" s="251" t="s">
        <v>736</v>
      </c>
      <c r="G556" s="248"/>
      <c r="H556" s="252">
        <v>2</v>
      </c>
      <c r="I556" s="253"/>
      <c r="J556" s="248"/>
      <c r="K556" s="248"/>
      <c r="L556" s="254"/>
      <c r="M556" s="255"/>
      <c r="N556" s="256"/>
      <c r="O556" s="256"/>
      <c r="P556" s="256"/>
      <c r="Q556" s="256"/>
      <c r="R556" s="256"/>
      <c r="S556" s="256"/>
      <c r="T556" s="257"/>
      <c r="AT556" s="258" t="s">
        <v>155</v>
      </c>
      <c r="AU556" s="258" t="s">
        <v>83</v>
      </c>
      <c r="AV556" s="12" t="s">
        <v>83</v>
      </c>
      <c r="AW556" s="12" t="s">
        <v>38</v>
      </c>
      <c r="AX556" s="12" t="s">
        <v>81</v>
      </c>
      <c r="AY556" s="258" t="s">
        <v>144</v>
      </c>
    </row>
    <row r="557" s="1" customFormat="1" ht="25.5" customHeight="1">
      <c r="B557" s="46"/>
      <c r="C557" s="235" t="s">
        <v>737</v>
      </c>
      <c r="D557" s="235" t="s">
        <v>148</v>
      </c>
      <c r="E557" s="236" t="s">
        <v>738</v>
      </c>
      <c r="F557" s="237" t="s">
        <v>739</v>
      </c>
      <c r="G557" s="238" t="s">
        <v>151</v>
      </c>
      <c r="H557" s="239">
        <v>2</v>
      </c>
      <c r="I557" s="240"/>
      <c r="J557" s="241">
        <f>ROUND(I557*H557,2)</f>
        <v>0</v>
      </c>
      <c r="K557" s="237" t="s">
        <v>152</v>
      </c>
      <c r="L557" s="72"/>
      <c r="M557" s="242" t="s">
        <v>21</v>
      </c>
      <c r="N557" s="243" t="s">
        <v>45</v>
      </c>
      <c r="O557" s="47"/>
      <c r="P557" s="244">
        <f>O557*H557</f>
        <v>0</v>
      </c>
      <c r="Q557" s="244">
        <v>0.00010000000000000001</v>
      </c>
      <c r="R557" s="244">
        <f>Q557*H557</f>
        <v>0.00020000000000000001</v>
      </c>
      <c r="S557" s="244">
        <v>0</v>
      </c>
      <c r="T557" s="245">
        <f>S557*H557</f>
        <v>0</v>
      </c>
      <c r="AR557" s="24" t="s">
        <v>567</v>
      </c>
      <c r="AT557" s="24" t="s">
        <v>148</v>
      </c>
      <c r="AU557" s="24" t="s">
        <v>83</v>
      </c>
      <c r="AY557" s="24" t="s">
        <v>144</v>
      </c>
      <c r="BE557" s="246">
        <f>IF(N557="základní",J557,0)</f>
        <v>0</v>
      </c>
      <c r="BF557" s="246">
        <f>IF(N557="snížená",J557,0)</f>
        <v>0</v>
      </c>
      <c r="BG557" s="246">
        <f>IF(N557="zákl. přenesená",J557,0)</f>
        <v>0</v>
      </c>
      <c r="BH557" s="246">
        <f>IF(N557="sníž. přenesená",J557,0)</f>
        <v>0</v>
      </c>
      <c r="BI557" s="246">
        <f>IF(N557="nulová",J557,0)</f>
        <v>0</v>
      </c>
      <c r="BJ557" s="24" t="s">
        <v>81</v>
      </c>
      <c r="BK557" s="246">
        <f>ROUND(I557*H557,2)</f>
        <v>0</v>
      </c>
      <c r="BL557" s="24" t="s">
        <v>567</v>
      </c>
      <c r="BM557" s="24" t="s">
        <v>740</v>
      </c>
    </row>
    <row r="558" s="12" customFormat="1">
      <c r="B558" s="247"/>
      <c r="C558" s="248"/>
      <c r="D558" s="249" t="s">
        <v>155</v>
      </c>
      <c r="E558" s="250" t="s">
        <v>21</v>
      </c>
      <c r="F558" s="251" t="s">
        <v>736</v>
      </c>
      <c r="G558" s="248"/>
      <c r="H558" s="252">
        <v>2</v>
      </c>
      <c r="I558" s="253"/>
      <c r="J558" s="248"/>
      <c r="K558" s="248"/>
      <c r="L558" s="254"/>
      <c r="M558" s="255"/>
      <c r="N558" s="256"/>
      <c r="O558" s="256"/>
      <c r="P558" s="256"/>
      <c r="Q558" s="256"/>
      <c r="R558" s="256"/>
      <c r="S558" s="256"/>
      <c r="T558" s="257"/>
      <c r="AT558" s="258" t="s">
        <v>155</v>
      </c>
      <c r="AU558" s="258" t="s">
        <v>83</v>
      </c>
      <c r="AV558" s="12" t="s">
        <v>83</v>
      </c>
      <c r="AW558" s="12" t="s">
        <v>38</v>
      </c>
      <c r="AX558" s="12" t="s">
        <v>81</v>
      </c>
      <c r="AY558" s="258" t="s">
        <v>144</v>
      </c>
    </row>
    <row r="559" s="1" customFormat="1" ht="25.5" customHeight="1">
      <c r="B559" s="46"/>
      <c r="C559" s="235" t="s">
        <v>741</v>
      </c>
      <c r="D559" s="235" t="s">
        <v>148</v>
      </c>
      <c r="E559" s="236" t="s">
        <v>742</v>
      </c>
      <c r="F559" s="237" t="s">
        <v>743</v>
      </c>
      <c r="G559" s="238" t="s">
        <v>151</v>
      </c>
      <c r="H559" s="239">
        <v>2</v>
      </c>
      <c r="I559" s="240"/>
      <c r="J559" s="241">
        <f>ROUND(I559*H559,2)</f>
        <v>0</v>
      </c>
      <c r="K559" s="237" t="s">
        <v>152</v>
      </c>
      <c r="L559" s="72"/>
      <c r="M559" s="242" t="s">
        <v>21</v>
      </c>
      <c r="N559" s="243" t="s">
        <v>45</v>
      </c>
      <c r="O559" s="47"/>
      <c r="P559" s="244">
        <f>O559*H559</f>
        <v>0</v>
      </c>
      <c r="Q559" s="244">
        <v>0.00020000000000000001</v>
      </c>
      <c r="R559" s="244">
        <f>Q559*H559</f>
        <v>0.00040000000000000002</v>
      </c>
      <c r="S559" s="244">
        <v>0</v>
      </c>
      <c r="T559" s="245">
        <f>S559*H559</f>
        <v>0</v>
      </c>
      <c r="AR559" s="24" t="s">
        <v>567</v>
      </c>
      <c r="AT559" s="24" t="s">
        <v>148</v>
      </c>
      <c r="AU559" s="24" t="s">
        <v>83</v>
      </c>
      <c r="AY559" s="24" t="s">
        <v>144</v>
      </c>
      <c r="BE559" s="246">
        <f>IF(N559="základní",J559,0)</f>
        <v>0</v>
      </c>
      <c r="BF559" s="246">
        <f>IF(N559="snížená",J559,0)</f>
        <v>0</v>
      </c>
      <c r="BG559" s="246">
        <f>IF(N559="zákl. přenesená",J559,0)</f>
        <v>0</v>
      </c>
      <c r="BH559" s="246">
        <f>IF(N559="sníž. přenesená",J559,0)</f>
        <v>0</v>
      </c>
      <c r="BI559" s="246">
        <f>IF(N559="nulová",J559,0)</f>
        <v>0</v>
      </c>
      <c r="BJ559" s="24" t="s">
        <v>81</v>
      </c>
      <c r="BK559" s="246">
        <f>ROUND(I559*H559,2)</f>
        <v>0</v>
      </c>
      <c r="BL559" s="24" t="s">
        <v>567</v>
      </c>
      <c r="BM559" s="24" t="s">
        <v>744</v>
      </c>
    </row>
    <row r="560" s="12" customFormat="1">
      <c r="B560" s="247"/>
      <c r="C560" s="248"/>
      <c r="D560" s="249" t="s">
        <v>155</v>
      </c>
      <c r="E560" s="250" t="s">
        <v>21</v>
      </c>
      <c r="F560" s="251" t="s">
        <v>736</v>
      </c>
      <c r="G560" s="248"/>
      <c r="H560" s="252">
        <v>2</v>
      </c>
      <c r="I560" s="253"/>
      <c r="J560" s="248"/>
      <c r="K560" s="248"/>
      <c r="L560" s="254"/>
      <c r="M560" s="255"/>
      <c r="N560" s="256"/>
      <c r="O560" s="256"/>
      <c r="P560" s="256"/>
      <c r="Q560" s="256"/>
      <c r="R560" s="256"/>
      <c r="S560" s="256"/>
      <c r="T560" s="257"/>
      <c r="AT560" s="258" t="s">
        <v>155</v>
      </c>
      <c r="AU560" s="258" t="s">
        <v>83</v>
      </c>
      <c r="AV560" s="12" t="s">
        <v>83</v>
      </c>
      <c r="AW560" s="12" t="s">
        <v>38</v>
      </c>
      <c r="AX560" s="12" t="s">
        <v>81</v>
      </c>
      <c r="AY560" s="258" t="s">
        <v>144</v>
      </c>
    </row>
    <row r="561" s="1" customFormat="1" ht="25.5" customHeight="1">
      <c r="B561" s="46"/>
      <c r="C561" s="235" t="s">
        <v>745</v>
      </c>
      <c r="D561" s="235" t="s">
        <v>148</v>
      </c>
      <c r="E561" s="236" t="s">
        <v>746</v>
      </c>
      <c r="F561" s="237" t="s">
        <v>747</v>
      </c>
      <c r="G561" s="238" t="s">
        <v>164</v>
      </c>
      <c r="H561" s="239">
        <v>0.0040000000000000001</v>
      </c>
      <c r="I561" s="240"/>
      <c r="J561" s="241">
        <f>ROUND(I561*H561,2)</f>
        <v>0</v>
      </c>
      <c r="K561" s="237" t="s">
        <v>152</v>
      </c>
      <c r="L561" s="72"/>
      <c r="M561" s="242" t="s">
        <v>21</v>
      </c>
      <c r="N561" s="243" t="s">
        <v>45</v>
      </c>
      <c r="O561" s="47"/>
      <c r="P561" s="244">
        <f>O561*H561</f>
        <v>0</v>
      </c>
      <c r="Q561" s="244">
        <v>0</v>
      </c>
      <c r="R561" s="244">
        <f>Q561*H561</f>
        <v>0</v>
      </c>
      <c r="S561" s="244">
        <v>0</v>
      </c>
      <c r="T561" s="245">
        <f>S561*H561</f>
        <v>0</v>
      </c>
      <c r="AR561" s="24" t="s">
        <v>567</v>
      </c>
      <c r="AT561" s="24" t="s">
        <v>148</v>
      </c>
      <c r="AU561" s="24" t="s">
        <v>83</v>
      </c>
      <c r="AY561" s="24" t="s">
        <v>144</v>
      </c>
      <c r="BE561" s="246">
        <f>IF(N561="základní",J561,0)</f>
        <v>0</v>
      </c>
      <c r="BF561" s="246">
        <f>IF(N561="snížená",J561,0)</f>
        <v>0</v>
      </c>
      <c r="BG561" s="246">
        <f>IF(N561="zákl. přenesená",J561,0)</f>
        <v>0</v>
      </c>
      <c r="BH561" s="246">
        <f>IF(N561="sníž. přenesená",J561,0)</f>
        <v>0</v>
      </c>
      <c r="BI561" s="246">
        <f>IF(N561="nulová",J561,0)</f>
        <v>0</v>
      </c>
      <c r="BJ561" s="24" t="s">
        <v>81</v>
      </c>
      <c r="BK561" s="246">
        <f>ROUND(I561*H561,2)</f>
        <v>0</v>
      </c>
      <c r="BL561" s="24" t="s">
        <v>567</v>
      </c>
      <c r="BM561" s="24" t="s">
        <v>748</v>
      </c>
    </row>
    <row r="562" s="1" customFormat="1">
      <c r="B562" s="46"/>
      <c r="C562" s="74"/>
      <c r="D562" s="249" t="s">
        <v>166</v>
      </c>
      <c r="E562" s="74"/>
      <c r="F562" s="259" t="s">
        <v>749</v>
      </c>
      <c r="G562" s="74"/>
      <c r="H562" s="74"/>
      <c r="I562" s="203"/>
      <c r="J562" s="74"/>
      <c r="K562" s="74"/>
      <c r="L562" s="72"/>
      <c r="M562" s="260"/>
      <c r="N562" s="47"/>
      <c r="O562" s="47"/>
      <c r="P562" s="47"/>
      <c r="Q562" s="47"/>
      <c r="R562" s="47"/>
      <c r="S562" s="47"/>
      <c r="T562" s="95"/>
      <c r="AT562" s="24" t="s">
        <v>166</v>
      </c>
      <c r="AU562" s="24" t="s">
        <v>83</v>
      </c>
    </row>
    <row r="563" s="11" customFormat="1" ht="29.88" customHeight="1">
      <c r="B563" s="219"/>
      <c r="C563" s="220"/>
      <c r="D563" s="221" t="s">
        <v>73</v>
      </c>
      <c r="E563" s="233" t="s">
        <v>750</v>
      </c>
      <c r="F563" s="233" t="s">
        <v>751</v>
      </c>
      <c r="G563" s="220"/>
      <c r="H563" s="220"/>
      <c r="I563" s="223"/>
      <c r="J563" s="234">
        <f>BK563</f>
        <v>0</v>
      </c>
      <c r="K563" s="220"/>
      <c r="L563" s="225"/>
      <c r="M563" s="226"/>
      <c r="N563" s="227"/>
      <c r="O563" s="227"/>
      <c r="P563" s="228">
        <f>SUM(P564:P642)</f>
        <v>0</v>
      </c>
      <c r="Q563" s="227"/>
      <c r="R563" s="228">
        <f>SUM(R564:R642)</f>
        <v>0.37808999999999998</v>
      </c>
      <c r="S563" s="227"/>
      <c r="T563" s="229">
        <f>SUM(T564:T642)</f>
        <v>0</v>
      </c>
      <c r="AR563" s="230" t="s">
        <v>83</v>
      </c>
      <c r="AT563" s="231" t="s">
        <v>73</v>
      </c>
      <c r="AU563" s="231" t="s">
        <v>81</v>
      </c>
      <c r="AY563" s="230" t="s">
        <v>144</v>
      </c>
      <c r="BK563" s="232">
        <f>SUM(BK564:BK642)</f>
        <v>0</v>
      </c>
    </row>
    <row r="564" s="1" customFormat="1" ht="16.5" customHeight="1">
      <c r="B564" s="46"/>
      <c r="C564" s="235" t="s">
        <v>752</v>
      </c>
      <c r="D564" s="235" t="s">
        <v>148</v>
      </c>
      <c r="E564" s="236" t="s">
        <v>753</v>
      </c>
      <c r="F564" s="237" t="s">
        <v>754</v>
      </c>
      <c r="G564" s="238" t="s">
        <v>151</v>
      </c>
      <c r="H564" s="239">
        <v>2</v>
      </c>
      <c r="I564" s="240"/>
      <c r="J564" s="241">
        <f>ROUND(I564*H564,2)</f>
        <v>0</v>
      </c>
      <c r="K564" s="237" t="s">
        <v>152</v>
      </c>
      <c r="L564" s="72"/>
      <c r="M564" s="242" t="s">
        <v>21</v>
      </c>
      <c r="N564" s="243" t="s">
        <v>45</v>
      </c>
      <c r="O564" s="47"/>
      <c r="P564" s="244">
        <f>O564*H564</f>
        <v>0</v>
      </c>
      <c r="Q564" s="244">
        <v>0.0024199999999999998</v>
      </c>
      <c r="R564" s="244">
        <f>Q564*H564</f>
        <v>0.0048399999999999997</v>
      </c>
      <c r="S564" s="244">
        <v>0</v>
      </c>
      <c r="T564" s="245">
        <f>S564*H564</f>
        <v>0</v>
      </c>
      <c r="AR564" s="24" t="s">
        <v>567</v>
      </c>
      <c r="AT564" s="24" t="s">
        <v>148</v>
      </c>
      <c r="AU564" s="24" t="s">
        <v>83</v>
      </c>
      <c r="AY564" s="24" t="s">
        <v>144</v>
      </c>
      <c r="BE564" s="246">
        <f>IF(N564="základní",J564,0)</f>
        <v>0</v>
      </c>
      <c r="BF564" s="246">
        <f>IF(N564="snížená",J564,0)</f>
        <v>0</v>
      </c>
      <c r="BG564" s="246">
        <f>IF(N564="zákl. přenesená",J564,0)</f>
        <v>0</v>
      </c>
      <c r="BH564" s="246">
        <f>IF(N564="sníž. přenesená",J564,0)</f>
        <v>0</v>
      </c>
      <c r="BI564" s="246">
        <f>IF(N564="nulová",J564,0)</f>
        <v>0</v>
      </c>
      <c r="BJ564" s="24" t="s">
        <v>81</v>
      </c>
      <c r="BK564" s="246">
        <f>ROUND(I564*H564,2)</f>
        <v>0</v>
      </c>
      <c r="BL564" s="24" t="s">
        <v>567</v>
      </c>
      <c r="BM564" s="24" t="s">
        <v>755</v>
      </c>
    </row>
    <row r="565" s="1" customFormat="1">
      <c r="B565" s="46"/>
      <c r="C565" s="74"/>
      <c r="D565" s="249" t="s">
        <v>166</v>
      </c>
      <c r="E565" s="74"/>
      <c r="F565" s="259" t="s">
        <v>756</v>
      </c>
      <c r="G565" s="74"/>
      <c r="H565" s="74"/>
      <c r="I565" s="203"/>
      <c r="J565" s="74"/>
      <c r="K565" s="74"/>
      <c r="L565" s="72"/>
      <c r="M565" s="260"/>
      <c r="N565" s="47"/>
      <c r="O565" s="47"/>
      <c r="P565" s="47"/>
      <c r="Q565" s="47"/>
      <c r="R565" s="47"/>
      <c r="S565" s="47"/>
      <c r="T565" s="95"/>
      <c r="AT565" s="24" t="s">
        <v>166</v>
      </c>
      <c r="AU565" s="24" t="s">
        <v>83</v>
      </c>
    </row>
    <row r="566" s="12" customFormat="1">
      <c r="B566" s="247"/>
      <c r="C566" s="248"/>
      <c r="D566" s="249" t="s">
        <v>155</v>
      </c>
      <c r="E566" s="250" t="s">
        <v>21</v>
      </c>
      <c r="F566" s="251" t="s">
        <v>757</v>
      </c>
      <c r="G566" s="248"/>
      <c r="H566" s="252">
        <v>1</v>
      </c>
      <c r="I566" s="253"/>
      <c r="J566" s="248"/>
      <c r="K566" s="248"/>
      <c r="L566" s="254"/>
      <c r="M566" s="255"/>
      <c r="N566" s="256"/>
      <c r="O566" s="256"/>
      <c r="P566" s="256"/>
      <c r="Q566" s="256"/>
      <c r="R566" s="256"/>
      <c r="S566" s="256"/>
      <c r="T566" s="257"/>
      <c r="AT566" s="258" t="s">
        <v>155</v>
      </c>
      <c r="AU566" s="258" t="s">
        <v>83</v>
      </c>
      <c r="AV566" s="12" t="s">
        <v>83</v>
      </c>
      <c r="AW566" s="12" t="s">
        <v>38</v>
      </c>
      <c r="AX566" s="12" t="s">
        <v>74</v>
      </c>
      <c r="AY566" s="258" t="s">
        <v>144</v>
      </c>
    </row>
    <row r="567" s="12" customFormat="1">
      <c r="B567" s="247"/>
      <c r="C567" s="248"/>
      <c r="D567" s="249" t="s">
        <v>155</v>
      </c>
      <c r="E567" s="250" t="s">
        <v>21</v>
      </c>
      <c r="F567" s="251" t="s">
        <v>758</v>
      </c>
      <c r="G567" s="248"/>
      <c r="H567" s="252">
        <v>1</v>
      </c>
      <c r="I567" s="253"/>
      <c r="J567" s="248"/>
      <c r="K567" s="248"/>
      <c r="L567" s="254"/>
      <c r="M567" s="255"/>
      <c r="N567" s="256"/>
      <c r="O567" s="256"/>
      <c r="P567" s="256"/>
      <c r="Q567" s="256"/>
      <c r="R567" s="256"/>
      <c r="S567" s="256"/>
      <c r="T567" s="257"/>
      <c r="AT567" s="258" t="s">
        <v>155</v>
      </c>
      <c r="AU567" s="258" t="s">
        <v>83</v>
      </c>
      <c r="AV567" s="12" t="s">
        <v>83</v>
      </c>
      <c r="AW567" s="12" t="s">
        <v>38</v>
      </c>
      <c r="AX567" s="12" t="s">
        <v>74</v>
      </c>
      <c r="AY567" s="258" t="s">
        <v>144</v>
      </c>
    </row>
    <row r="568" s="13" customFormat="1">
      <c r="B568" s="261"/>
      <c r="C568" s="262"/>
      <c r="D568" s="249" t="s">
        <v>155</v>
      </c>
      <c r="E568" s="263" t="s">
        <v>21</v>
      </c>
      <c r="F568" s="264" t="s">
        <v>181</v>
      </c>
      <c r="G568" s="262"/>
      <c r="H568" s="265">
        <v>2</v>
      </c>
      <c r="I568" s="266"/>
      <c r="J568" s="262"/>
      <c r="K568" s="262"/>
      <c r="L568" s="267"/>
      <c r="M568" s="268"/>
      <c r="N568" s="269"/>
      <c r="O568" s="269"/>
      <c r="P568" s="269"/>
      <c r="Q568" s="269"/>
      <c r="R568" s="269"/>
      <c r="S568" s="269"/>
      <c r="T568" s="270"/>
      <c r="AT568" s="271" t="s">
        <v>155</v>
      </c>
      <c r="AU568" s="271" t="s">
        <v>83</v>
      </c>
      <c r="AV568" s="13" t="s">
        <v>153</v>
      </c>
      <c r="AW568" s="13" t="s">
        <v>38</v>
      </c>
      <c r="AX568" s="13" t="s">
        <v>81</v>
      </c>
      <c r="AY568" s="271" t="s">
        <v>144</v>
      </c>
    </row>
    <row r="569" s="1" customFormat="1" ht="25.5" customHeight="1">
      <c r="B569" s="46"/>
      <c r="C569" s="283" t="s">
        <v>759</v>
      </c>
      <c r="D569" s="283" t="s">
        <v>379</v>
      </c>
      <c r="E569" s="284" t="s">
        <v>760</v>
      </c>
      <c r="F569" s="285" t="s">
        <v>761</v>
      </c>
      <c r="G569" s="286" t="s">
        <v>151</v>
      </c>
      <c r="H569" s="287">
        <v>2</v>
      </c>
      <c r="I569" s="288"/>
      <c r="J569" s="289">
        <f>ROUND(I569*H569,2)</f>
        <v>0</v>
      </c>
      <c r="K569" s="285" t="s">
        <v>152</v>
      </c>
      <c r="L569" s="290"/>
      <c r="M569" s="291" t="s">
        <v>21</v>
      </c>
      <c r="N569" s="292" t="s">
        <v>45</v>
      </c>
      <c r="O569" s="47"/>
      <c r="P569" s="244">
        <f>O569*H569</f>
        <v>0</v>
      </c>
      <c r="Q569" s="244">
        <v>0.014500000000000001</v>
      </c>
      <c r="R569" s="244">
        <f>Q569*H569</f>
        <v>0.029000000000000001</v>
      </c>
      <c r="S569" s="244">
        <v>0</v>
      </c>
      <c r="T569" s="245">
        <f>S569*H569</f>
        <v>0</v>
      </c>
      <c r="AR569" s="24" t="s">
        <v>762</v>
      </c>
      <c r="AT569" s="24" t="s">
        <v>379</v>
      </c>
      <c r="AU569" s="24" t="s">
        <v>83</v>
      </c>
      <c r="AY569" s="24" t="s">
        <v>144</v>
      </c>
      <c r="BE569" s="246">
        <f>IF(N569="základní",J569,0)</f>
        <v>0</v>
      </c>
      <c r="BF569" s="246">
        <f>IF(N569="snížená",J569,0)</f>
        <v>0</v>
      </c>
      <c r="BG569" s="246">
        <f>IF(N569="zákl. přenesená",J569,0)</f>
        <v>0</v>
      </c>
      <c r="BH569" s="246">
        <f>IF(N569="sníž. přenesená",J569,0)</f>
        <v>0</v>
      </c>
      <c r="BI569" s="246">
        <f>IF(N569="nulová",J569,0)</f>
        <v>0</v>
      </c>
      <c r="BJ569" s="24" t="s">
        <v>81</v>
      </c>
      <c r="BK569" s="246">
        <f>ROUND(I569*H569,2)</f>
        <v>0</v>
      </c>
      <c r="BL569" s="24" t="s">
        <v>567</v>
      </c>
      <c r="BM569" s="24" t="s">
        <v>763</v>
      </c>
    </row>
    <row r="570" s="1" customFormat="1" ht="16.5" customHeight="1">
      <c r="B570" s="46"/>
      <c r="C570" s="235" t="s">
        <v>764</v>
      </c>
      <c r="D570" s="235" t="s">
        <v>148</v>
      </c>
      <c r="E570" s="236" t="s">
        <v>765</v>
      </c>
      <c r="F570" s="237" t="s">
        <v>766</v>
      </c>
      <c r="G570" s="238" t="s">
        <v>767</v>
      </c>
      <c r="H570" s="239">
        <v>1</v>
      </c>
      <c r="I570" s="240"/>
      <c r="J570" s="241">
        <f>ROUND(I570*H570,2)</f>
        <v>0</v>
      </c>
      <c r="K570" s="237" t="s">
        <v>152</v>
      </c>
      <c r="L570" s="72"/>
      <c r="M570" s="242" t="s">
        <v>21</v>
      </c>
      <c r="N570" s="243" t="s">
        <v>45</v>
      </c>
      <c r="O570" s="47"/>
      <c r="P570" s="244">
        <f>O570*H570</f>
        <v>0</v>
      </c>
      <c r="Q570" s="244">
        <v>0.016080000000000001</v>
      </c>
      <c r="R570" s="244">
        <f>Q570*H570</f>
        <v>0.016080000000000001</v>
      </c>
      <c r="S570" s="244">
        <v>0</v>
      </c>
      <c r="T570" s="245">
        <f>S570*H570</f>
        <v>0</v>
      </c>
      <c r="AR570" s="24" t="s">
        <v>567</v>
      </c>
      <c r="AT570" s="24" t="s">
        <v>148</v>
      </c>
      <c r="AU570" s="24" t="s">
        <v>83</v>
      </c>
      <c r="AY570" s="24" t="s">
        <v>144</v>
      </c>
      <c r="BE570" s="246">
        <f>IF(N570="základní",J570,0)</f>
        <v>0</v>
      </c>
      <c r="BF570" s="246">
        <f>IF(N570="snížená",J570,0)</f>
        <v>0</v>
      </c>
      <c r="BG570" s="246">
        <f>IF(N570="zákl. přenesená",J570,0)</f>
        <v>0</v>
      </c>
      <c r="BH570" s="246">
        <f>IF(N570="sníž. přenesená",J570,0)</f>
        <v>0</v>
      </c>
      <c r="BI570" s="246">
        <f>IF(N570="nulová",J570,0)</f>
        <v>0</v>
      </c>
      <c r="BJ570" s="24" t="s">
        <v>81</v>
      </c>
      <c r="BK570" s="246">
        <f>ROUND(I570*H570,2)</f>
        <v>0</v>
      </c>
      <c r="BL570" s="24" t="s">
        <v>567</v>
      </c>
      <c r="BM570" s="24" t="s">
        <v>768</v>
      </c>
    </row>
    <row r="571" s="1" customFormat="1">
      <c r="B571" s="46"/>
      <c r="C571" s="74"/>
      <c r="D571" s="249" t="s">
        <v>166</v>
      </c>
      <c r="E571" s="74"/>
      <c r="F571" s="259" t="s">
        <v>769</v>
      </c>
      <c r="G571" s="74"/>
      <c r="H571" s="74"/>
      <c r="I571" s="203"/>
      <c r="J571" s="74"/>
      <c r="K571" s="74"/>
      <c r="L571" s="72"/>
      <c r="M571" s="260"/>
      <c r="N571" s="47"/>
      <c r="O571" s="47"/>
      <c r="P571" s="47"/>
      <c r="Q571" s="47"/>
      <c r="R571" s="47"/>
      <c r="S571" s="47"/>
      <c r="T571" s="95"/>
      <c r="AT571" s="24" t="s">
        <v>166</v>
      </c>
      <c r="AU571" s="24" t="s">
        <v>83</v>
      </c>
    </row>
    <row r="572" s="12" customFormat="1">
      <c r="B572" s="247"/>
      <c r="C572" s="248"/>
      <c r="D572" s="249" t="s">
        <v>155</v>
      </c>
      <c r="E572" s="250" t="s">
        <v>21</v>
      </c>
      <c r="F572" s="251" t="s">
        <v>770</v>
      </c>
      <c r="G572" s="248"/>
      <c r="H572" s="252">
        <v>1</v>
      </c>
      <c r="I572" s="253"/>
      <c r="J572" s="248"/>
      <c r="K572" s="248"/>
      <c r="L572" s="254"/>
      <c r="M572" s="255"/>
      <c r="N572" s="256"/>
      <c r="O572" s="256"/>
      <c r="P572" s="256"/>
      <c r="Q572" s="256"/>
      <c r="R572" s="256"/>
      <c r="S572" s="256"/>
      <c r="T572" s="257"/>
      <c r="AT572" s="258" t="s">
        <v>155</v>
      </c>
      <c r="AU572" s="258" t="s">
        <v>83</v>
      </c>
      <c r="AV572" s="12" t="s">
        <v>83</v>
      </c>
      <c r="AW572" s="12" t="s">
        <v>38</v>
      </c>
      <c r="AX572" s="12" t="s">
        <v>81</v>
      </c>
      <c r="AY572" s="258" t="s">
        <v>144</v>
      </c>
    </row>
    <row r="573" s="1" customFormat="1" ht="25.5" customHeight="1">
      <c r="B573" s="46"/>
      <c r="C573" s="235" t="s">
        <v>771</v>
      </c>
      <c r="D573" s="235" t="s">
        <v>148</v>
      </c>
      <c r="E573" s="236" t="s">
        <v>772</v>
      </c>
      <c r="F573" s="237" t="s">
        <v>773</v>
      </c>
      <c r="G573" s="238" t="s">
        <v>767</v>
      </c>
      <c r="H573" s="239">
        <v>14</v>
      </c>
      <c r="I573" s="240"/>
      <c r="J573" s="241">
        <f>ROUND(I573*H573,2)</f>
        <v>0</v>
      </c>
      <c r="K573" s="237" t="s">
        <v>152</v>
      </c>
      <c r="L573" s="72"/>
      <c r="M573" s="242" t="s">
        <v>21</v>
      </c>
      <c r="N573" s="243" t="s">
        <v>45</v>
      </c>
      <c r="O573" s="47"/>
      <c r="P573" s="244">
        <f>O573*H573</f>
        <v>0</v>
      </c>
      <c r="Q573" s="244">
        <v>0.016750000000000001</v>
      </c>
      <c r="R573" s="244">
        <f>Q573*H573</f>
        <v>0.23450000000000001</v>
      </c>
      <c r="S573" s="244">
        <v>0</v>
      </c>
      <c r="T573" s="245">
        <f>S573*H573</f>
        <v>0</v>
      </c>
      <c r="AR573" s="24" t="s">
        <v>567</v>
      </c>
      <c r="AT573" s="24" t="s">
        <v>148</v>
      </c>
      <c r="AU573" s="24" t="s">
        <v>83</v>
      </c>
      <c r="AY573" s="24" t="s">
        <v>144</v>
      </c>
      <c r="BE573" s="246">
        <f>IF(N573="základní",J573,0)</f>
        <v>0</v>
      </c>
      <c r="BF573" s="246">
        <f>IF(N573="snížená",J573,0)</f>
        <v>0</v>
      </c>
      <c r="BG573" s="246">
        <f>IF(N573="zákl. přenesená",J573,0)</f>
        <v>0</v>
      </c>
      <c r="BH573" s="246">
        <f>IF(N573="sníž. přenesená",J573,0)</f>
        <v>0</v>
      </c>
      <c r="BI573" s="246">
        <f>IF(N573="nulová",J573,0)</f>
        <v>0</v>
      </c>
      <c r="BJ573" s="24" t="s">
        <v>81</v>
      </c>
      <c r="BK573" s="246">
        <f>ROUND(I573*H573,2)</f>
        <v>0</v>
      </c>
      <c r="BL573" s="24" t="s">
        <v>567</v>
      </c>
      <c r="BM573" s="24" t="s">
        <v>774</v>
      </c>
    </row>
    <row r="574" s="1" customFormat="1">
      <c r="B574" s="46"/>
      <c r="C574" s="74"/>
      <c r="D574" s="249" t="s">
        <v>166</v>
      </c>
      <c r="E574" s="74"/>
      <c r="F574" s="259" t="s">
        <v>775</v>
      </c>
      <c r="G574" s="74"/>
      <c r="H574" s="74"/>
      <c r="I574" s="203"/>
      <c r="J574" s="74"/>
      <c r="K574" s="74"/>
      <c r="L574" s="72"/>
      <c r="M574" s="260"/>
      <c r="N574" s="47"/>
      <c r="O574" s="47"/>
      <c r="P574" s="47"/>
      <c r="Q574" s="47"/>
      <c r="R574" s="47"/>
      <c r="S574" s="47"/>
      <c r="T574" s="95"/>
      <c r="AT574" s="24" t="s">
        <v>166</v>
      </c>
      <c r="AU574" s="24" t="s">
        <v>83</v>
      </c>
    </row>
    <row r="575" s="12" customFormat="1">
      <c r="B575" s="247"/>
      <c r="C575" s="248"/>
      <c r="D575" s="249" t="s">
        <v>155</v>
      </c>
      <c r="E575" s="250" t="s">
        <v>21</v>
      </c>
      <c r="F575" s="251" t="s">
        <v>569</v>
      </c>
      <c r="G575" s="248"/>
      <c r="H575" s="252">
        <v>1</v>
      </c>
      <c r="I575" s="253"/>
      <c r="J575" s="248"/>
      <c r="K575" s="248"/>
      <c r="L575" s="254"/>
      <c r="M575" s="255"/>
      <c r="N575" s="256"/>
      <c r="O575" s="256"/>
      <c r="P575" s="256"/>
      <c r="Q575" s="256"/>
      <c r="R575" s="256"/>
      <c r="S575" s="256"/>
      <c r="T575" s="257"/>
      <c r="AT575" s="258" t="s">
        <v>155</v>
      </c>
      <c r="AU575" s="258" t="s">
        <v>83</v>
      </c>
      <c r="AV575" s="12" t="s">
        <v>83</v>
      </c>
      <c r="AW575" s="12" t="s">
        <v>38</v>
      </c>
      <c r="AX575" s="12" t="s">
        <v>74</v>
      </c>
      <c r="AY575" s="258" t="s">
        <v>144</v>
      </c>
    </row>
    <row r="576" s="12" customFormat="1">
      <c r="B576" s="247"/>
      <c r="C576" s="248"/>
      <c r="D576" s="249" t="s">
        <v>155</v>
      </c>
      <c r="E576" s="250" t="s">
        <v>21</v>
      </c>
      <c r="F576" s="251" t="s">
        <v>570</v>
      </c>
      <c r="G576" s="248"/>
      <c r="H576" s="252">
        <v>1</v>
      </c>
      <c r="I576" s="253"/>
      <c r="J576" s="248"/>
      <c r="K576" s="248"/>
      <c r="L576" s="254"/>
      <c r="M576" s="255"/>
      <c r="N576" s="256"/>
      <c r="O576" s="256"/>
      <c r="P576" s="256"/>
      <c r="Q576" s="256"/>
      <c r="R576" s="256"/>
      <c r="S576" s="256"/>
      <c r="T576" s="257"/>
      <c r="AT576" s="258" t="s">
        <v>155</v>
      </c>
      <c r="AU576" s="258" t="s">
        <v>83</v>
      </c>
      <c r="AV576" s="12" t="s">
        <v>83</v>
      </c>
      <c r="AW576" s="12" t="s">
        <v>38</v>
      </c>
      <c r="AX576" s="12" t="s">
        <v>74</v>
      </c>
      <c r="AY576" s="258" t="s">
        <v>144</v>
      </c>
    </row>
    <row r="577" s="12" customFormat="1">
      <c r="B577" s="247"/>
      <c r="C577" s="248"/>
      <c r="D577" s="249" t="s">
        <v>155</v>
      </c>
      <c r="E577" s="250" t="s">
        <v>21</v>
      </c>
      <c r="F577" s="251" t="s">
        <v>571</v>
      </c>
      <c r="G577" s="248"/>
      <c r="H577" s="252">
        <v>1</v>
      </c>
      <c r="I577" s="253"/>
      <c r="J577" s="248"/>
      <c r="K577" s="248"/>
      <c r="L577" s="254"/>
      <c r="M577" s="255"/>
      <c r="N577" s="256"/>
      <c r="O577" s="256"/>
      <c r="P577" s="256"/>
      <c r="Q577" s="256"/>
      <c r="R577" s="256"/>
      <c r="S577" s="256"/>
      <c r="T577" s="257"/>
      <c r="AT577" s="258" t="s">
        <v>155</v>
      </c>
      <c r="AU577" s="258" t="s">
        <v>83</v>
      </c>
      <c r="AV577" s="12" t="s">
        <v>83</v>
      </c>
      <c r="AW577" s="12" t="s">
        <v>38</v>
      </c>
      <c r="AX577" s="12" t="s">
        <v>74</v>
      </c>
      <c r="AY577" s="258" t="s">
        <v>144</v>
      </c>
    </row>
    <row r="578" s="12" customFormat="1">
      <c r="B578" s="247"/>
      <c r="C578" s="248"/>
      <c r="D578" s="249" t="s">
        <v>155</v>
      </c>
      <c r="E578" s="250" t="s">
        <v>21</v>
      </c>
      <c r="F578" s="251" t="s">
        <v>572</v>
      </c>
      <c r="G578" s="248"/>
      <c r="H578" s="252">
        <v>1</v>
      </c>
      <c r="I578" s="253"/>
      <c r="J578" s="248"/>
      <c r="K578" s="248"/>
      <c r="L578" s="254"/>
      <c r="M578" s="255"/>
      <c r="N578" s="256"/>
      <c r="O578" s="256"/>
      <c r="P578" s="256"/>
      <c r="Q578" s="256"/>
      <c r="R578" s="256"/>
      <c r="S578" s="256"/>
      <c r="T578" s="257"/>
      <c r="AT578" s="258" t="s">
        <v>155</v>
      </c>
      <c r="AU578" s="258" t="s">
        <v>83</v>
      </c>
      <c r="AV578" s="12" t="s">
        <v>83</v>
      </c>
      <c r="AW578" s="12" t="s">
        <v>38</v>
      </c>
      <c r="AX578" s="12" t="s">
        <v>74</v>
      </c>
      <c r="AY578" s="258" t="s">
        <v>144</v>
      </c>
    </row>
    <row r="579" s="12" customFormat="1">
      <c r="B579" s="247"/>
      <c r="C579" s="248"/>
      <c r="D579" s="249" t="s">
        <v>155</v>
      </c>
      <c r="E579" s="250" t="s">
        <v>21</v>
      </c>
      <c r="F579" s="251" t="s">
        <v>573</v>
      </c>
      <c r="G579" s="248"/>
      <c r="H579" s="252">
        <v>1</v>
      </c>
      <c r="I579" s="253"/>
      <c r="J579" s="248"/>
      <c r="K579" s="248"/>
      <c r="L579" s="254"/>
      <c r="M579" s="255"/>
      <c r="N579" s="256"/>
      <c r="O579" s="256"/>
      <c r="P579" s="256"/>
      <c r="Q579" s="256"/>
      <c r="R579" s="256"/>
      <c r="S579" s="256"/>
      <c r="T579" s="257"/>
      <c r="AT579" s="258" t="s">
        <v>155</v>
      </c>
      <c r="AU579" s="258" t="s">
        <v>83</v>
      </c>
      <c r="AV579" s="12" t="s">
        <v>83</v>
      </c>
      <c r="AW579" s="12" t="s">
        <v>38</v>
      </c>
      <c r="AX579" s="12" t="s">
        <v>74</v>
      </c>
      <c r="AY579" s="258" t="s">
        <v>144</v>
      </c>
    </row>
    <row r="580" s="12" customFormat="1">
      <c r="B580" s="247"/>
      <c r="C580" s="248"/>
      <c r="D580" s="249" t="s">
        <v>155</v>
      </c>
      <c r="E580" s="250" t="s">
        <v>21</v>
      </c>
      <c r="F580" s="251" t="s">
        <v>574</v>
      </c>
      <c r="G580" s="248"/>
      <c r="H580" s="252">
        <v>1</v>
      </c>
      <c r="I580" s="253"/>
      <c r="J580" s="248"/>
      <c r="K580" s="248"/>
      <c r="L580" s="254"/>
      <c r="M580" s="255"/>
      <c r="N580" s="256"/>
      <c r="O580" s="256"/>
      <c r="P580" s="256"/>
      <c r="Q580" s="256"/>
      <c r="R580" s="256"/>
      <c r="S580" s="256"/>
      <c r="T580" s="257"/>
      <c r="AT580" s="258" t="s">
        <v>155</v>
      </c>
      <c r="AU580" s="258" t="s">
        <v>83</v>
      </c>
      <c r="AV580" s="12" t="s">
        <v>83</v>
      </c>
      <c r="AW580" s="12" t="s">
        <v>38</v>
      </c>
      <c r="AX580" s="12" t="s">
        <v>74</v>
      </c>
      <c r="AY580" s="258" t="s">
        <v>144</v>
      </c>
    </row>
    <row r="581" s="14" customFormat="1">
      <c r="B581" s="272"/>
      <c r="C581" s="273"/>
      <c r="D581" s="249" t="s">
        <v>155</v>
      </c>
      <c r="E581" s="274" t="s">
        <v>21</v>
      </c>
      <c r="F581" s="275" t="s">
        <v>575</v>
      </c>
      <c r="G581" s="273"/>
      <c r="H581" s="276">
        <v>6</v>
      </c>
      <c r="I581" s="277"/>
      <c r="J581" s="273"/>
      <c r="K581" s="273"/>
      <c r="L581" s="278"/>
      <c r="M581" s="279"/>
      <c r="N581" s="280"/>
      <c r="O581" s="280"/>
      <c r="P581" s="280"/>
      <c r="Q581" s="280"/>
      <c r="R581" s="280"/>
      <c r="S581" s="280"/>
      <c r="T581" s="281"/>
      <c r="AT581" s="282" t="s">
        <v>155</v>
      </c>
      <c r="AU581" s="282" t="s">
        <v>83</v>
      </c>
      <c r="AV581" s="14" t="s">
        <v>145</v>
      </c>
      <c r="AW581" s="14" t="s">
        <v>38</v>
      </c>
      <c r="AX581" s="14" t="s">
        <v>74</v>
      </c>
      <c r="AY581" s="282" t="s">
        <v>144</v>
      </c>
    </row>
    <row r="582" s="12" customFormat="1">
      <c r="B582" s="247"/>
      <c r="C582" s="248"/>
      <c r="D582" s="249" t="s">
        <v>155</v>
      </c>
      <c r="E582" s="250" t="s">
        <v>21</v>
      </c>
      <c r="F582" s="251" t="s">
        <v>776</v>
      </c>
      <c r="G582" s="248"/>
      <c r="H582" s="252">
        <v>2</v>
      </c>
      <c r="I582" s="253"/>
      <c r="J582" s="248"/>
      <c r="K582" s="248"/>
      <c r="L582" s="254"/>
      <c r="M582" s="255"/>
      <c r="N582" s="256"/>
      <c r="O582" s="256"/>
      <c r="P582" s="256"/>
      <c r="Q582" s="256"/>
      <c r="R582" s="256"/>
      <c r="S582" s="256"/>
      <c r="T582" s="257"/>
      <c r="AT582" s="258" t="s">
        <v>155</v>
      </c>
      <c r="AU582" s="258" t="s">
        <v>83</v>
      </c>
      <c r="AV582" s="12" t="s">
        <v>83</v>
      </c>
      <c r="AW582" s="12" t="s">
        <v>38</v>
      </c>
      <c r="AX582" s="12" t="s">
        <v>74</v>
      </c>
      <c r="AY582" s="258" t="s">
        <v>144</v>
      </c>
    </row>
    <row r="583" s="12" customFormat="1">
      <c r="B583" s="247"/>
      <c r="C583" s="248"/>
      <c r="D583" s="249" t="s">
        <v>155</v>
      </c>
      <c r="E583" s="250" t="s">
        <v>21</v>
      </c>
      <c r="F583" s="251" t="s">
        <v>580</v>
      </c>
      <c r="G583" s="248"/>
      <c r="H583" s="252">
        <v>4</v>
      </c>
      <c r="I583" s="253"/>
      <c r="J583" s="248"/>
      <c r="K583" s="248"/>
      <c r="L583" s="254"/>
      <c r="M583" s="255"/>
      <c r="N583" s="256"/>
      <c r="O583" s="256"/>
      <c r="P583" s="256"/>
      <c r="Q583" s="256"/>
      <c r="R583" s="256"/>
      <c r="S583" s="256"/>
      <c r="T583" s="257"/>
      <c r="AT583" s="258" t="s">
        <v>155</v>
      </c>
      <c r="AU583" s="258" t="s">
        <v>83</v>
      </c>
      <c r="AV583" s="12" t="s">
        <v>83</v>
      </c>
      <c r="AW583" s="12" t="s">
        <v>38</v>
      </c>
      <c r="AX583" s="12" t="s">
        <v>74</v>
      </c>
      <c r="AY583" s="258" t="s">
        <v>144</v>
      </c>
    </row>
    <row r="584" s="12" customFormat="1">
      <c r="B584" s="247"/>
      <c r="C584" s="248"/>
      <c r="D584" s="249" t="s">
        <v>155</v>
      </c>
      <c r="E584" s="250" t="s">
        <v>21</v>
      </c>
      <c r="F584" s="251" t="s">
        <v>581</v>
      </c>
      <c r="G584" s="248"/>
      <c r="H584" s="252">
        <v>1</v>
      </c>
      <c r="I584" s="253"/>
      <c r="J584" s="248"/>
      <c r="K584" s="248"/>
      <c r="L584" s="254"/>
      <c r="M584" s="255"/>
      <c r="N584" s="256"/>
      <c r="O584" s="256"/>
      <c r="P584" s="256"/>
      <c r="Q584" s="256"/>
      <c r="R584" s="256"/>
      <c r="S584" s="256"/>
      <c r="T584" s="257"/>
      <c r="AT584" s="258" t="s">
        <v>155</v>
      </c>
      <c r="AU584" s="258" t="s">
        <v>83</v>
      </c>
      <c r="AV584" s="12" t="s">
        <v>83</v>
      </c>
      <c r="AW584" s="12" t="s">
        <v>38</v>
      </c>
      <c r="AX584" s="12" t="s">
        <v>74</v>
      </c>
      <c r="AY584" s="258" t="s">
        <v>144</v>
      </c>
    </row>
    <row r="585" s="14" customFormat="1">
      <c r="B585" s="272"/>
      <c r="C585" s="273"/>
      <c r="D585" s="249" t="s">
        <v>155</v>
      </c>
      <c r="E585" s="274" t="s">
        <v>21</v>
      </c>
      <c r="F585" s="275" t="s">
        <v>198</v>
      </c>
      <c r="G585" s="273"/>
      <c r="H585" s="276">
        <v>7</v>
      </c>
      <c r="I585" s="277"/>
      <c r="J585" s="273"/>
      <c r="K585" s="273"/>
      <c r="L585" s="278"/>
      <c r="M585" s="279"/>
      <c r="N585" s="280"/>
      <c r="O585" s="280"/>
      <c r="P585" s="280"/>
      <c r="Q585" s="280"/>
      <c r="R585" s="280"/>
      <c r="S585" s="280"/>
      <c r="T585" s="281"/>
      <c r="AT585" s="282" t="s">
        <v>155</v>
      </c>
      <c r="AU585" s="282" t="s">
        <v>83</v>
      </c>
      <c r="AV585" s="14" t="s">
        <v>145</v>
      </c>
      <c r="AW585" s="14" t="s">
        <v>38</v>
      </c>
      <c r="AX585" s="14" t="s">
        <v>74</v>
      </c>
      <c r="AY585" s="282" t="s">
        <v>144</v>
      </c>
    </row>
    <row r="586" s="12" customFormat="1">
      <c r="B586" s="247"/>
      <c r="C586" s="248"/>
      <c r="D586" s="249" t="s">
        <v>155</v>
      </c>
      <c r="E586" s="250" t="s">
        <v>21</v>
      </c>
      <c r="F586" s="251" t="s">
        <v>582</v>
      </c>
      <c r="G586" s="248"/>
      <c r="H586" s="252">
        <v>1</v>
      </c>
      <c r="I586" s="253"/>
      <c r="J586" s="248"/>
      <c r="K586" s="248"/>
      <c r="L586" s="254"/>
      <c r="M586" s="255"/>
      <c r="N586" s="256"/>
      <c r="O586" s="256"/>
      <c r="P586" s="256"/>
      <c r="Q586" s="256"/>
      <c r="R586" s="256"/>
      <c r="S586" s="256"/>
      <c r="T586" s="257"/>
      <c r="AT586" s="258" t="s">
        <v>155</v>
      </c>
      <c r="AU586" s="258" t="s">
        <v>83</v>
      </c>
      <c r="AV586" s="12" t="s">
        <v>83</v>
      </c>
      <c r="AW586" s="12" t="s">
        <v>38</v>
      </c>
      <c r="AX586" s="12" t="s">
        <v>74</v>
      </c>
      <c r="AY586" s="258" t="s">
        <v>144</v>
      </c>
    </row>
    <row r="587" s="13" customFormat="1">
      <c r="B587" s="261"/>
      <c r="C587" s="262"/>
      <c r="D587" s="249" t="s">
        <v>155</v>
      </c>
      <c r="E587" s="263" t="s">
        <v>21</v>
      </c>
      <c r="F587" s="264" t="s">
        <v>181</v>
      </c>
      <c r="G587" s="262"/>
      <c r="H587" s="265">
        <v>14</v>
      </c>
      <c r="I587" s="266"/>
      <c r="J587" s="262"/>
      <c r="K587" s="262"/>
      <c r="L587" s="267"/>
      <c r="M587" s="268"/>
      <c r="N587" s="269"/>
      <c r="O587" s="269"/>
      <c r="P587" s="269"/>
      <c r="Q587" s="269"/>
      <c r="R587" s="269"/>
      <c r="S587" s="269"/>
      <c r="T587" s="270"/>
      <c r="AT587" s="271" t="s">
        <v>155</v>
      </c>
      <c r="AU587" s="271" t="s">
        <v>83</v>
      </c>
      <c r="AV587" s="13" t="s">
        <v>153</v>
      </c>
      <c r="AW587" s="13" t="s">
        <v>38</v>
      </c>
      <c r="AX587" s="13" t="s">
        <v>81</v>
      </c>
      <c r="AY587" s="271" t="s">
        <v>144</v>
      </c>
    </row>
    <row r="588" s="1" customFormat="1" ht="16.5" customHeight="1">
      <c r="B588" s="46"/>
      <c r="C588" s="235" t="s">
        <v>777</v>
      </c>
      <c r="D588" s="235" t="s">
        <v>148</v>
      </c>
      <c r="E588" s="236" t="s">
        <v>778</v>
      </c>
      <c r="F588" s="237" t="s">
        <v>779</v>
      </c>
      <c r="G588" s="238" t="s">
        <v>767</v>
      </c>
      <c r="H588" s="239">
        <v>1</v>
      </c>
      <c r="I588" s="240"/>
      <c r="J588" s="241">
        <f>ROUND(I588*H588,2)</f>
        <v>0</v>
      </c>
      <c r="K588" s="237" t="s">
        <v>152</v>
      </c>
      <c r="L588" s="72"/>
      <c r="M588" s="242" t="s">
        <v>21</v>
      </c>
      <c r="N588" s="243" t="s">
        <v>45</v>
      </c>
      <c r="O588" s="47"/>
      <c r="P588" s="244">
        <f>O588*H588</f>
        <v>0</v>
      </c>
      <c r="Q588" s="244">
        <v>0.010749999999999999</v>
      </c>
      <c r="R588" s="244">
        <f>Q588*H588</f>
        <v>0.010749999999999999</v>
      </c>
      <c r="S588" s="244">
        <v>0</v>
      </c>
      <c r="T588" s="245">
        <f>S588*H588</f>
        <v>0</v>
      </c>
      <c r="AR588" s="24" t="s">
        <v>567</v>
      </c>
      <c r="AT588" s="24" t="s">
        <v>148</v>
      </c>
      <c r="AU588" s="24" t="s">
        <v>83</v>
      </c>
      <c r="AY588" s="24" t="s">
        <v>144</v>
      </c>
      <c r="BE588" s="246">
        <f>IF(N588="základní",J588,0)</f>
        <v>0</v>
      </c>
      <c r="BF588" s="246">
        <f>IF(N588="snížená",J588,0)</f>
        <v>0</v>
      </c>
      <c r="BG588" s="246">
        <f>IF(N588="zákl. přenesená",J588,0)</f>
        <v>0</v>
      </c>
      <c r="BH588" s="246">
        <f>IF(N588="sníž. přenesená",J588,0)</f>
        <v>0</v>
      </c>
      <c r="BI588" s="246">
        <f>IF(N588="nulová",J588,0)</f>
        <v>0</v>
      </c>
      <c r="BJ588" s="24" t="s">
        <v>81</v>
      </c>
      <c r="BK588" s="246">
        <f>ROUND(I588*H588,2)</f>
        <v>0</v>
      </c>
      <c r="BL588" s="24" t="s">
        <v>567</v>
      </c>
      <c r="BM588" s="24" t="s">
        <v>780</v>
      </c>
    </row>
    <row r="589" s="1" customFormat="1">
      <c r="B589" s="46"/>
      <c r="C589" s="74"/>
      <c r="D589" s="249" t="s">
        <v>166</v>
      </c>
      <c r="E589" s="74"/>
      <c r="F589" s="259" t="s">
        <v>775</v>
      </c>
      <c r="G589" s="74"/>
      <c r="H589" s="74"/>
      <c r="I589" s="203"/>
      <c r="J589" s="74"/>
      <c r="K589" s="74"/>
      <c r="L589" s="72"/>
      <c r="M589" s="260"/>
      <c r="N589" s="47"/>
      <c r="O589" s="47"/>
      <c r="P589" s="47"/>
      <c r="Q589" s="47"/>
      <c r="R589" s="47"/>
      <c r="S589" s="47"/>
      <c r="T589" s="95"/>
      <c r="AT589" s="24" t="s">
        <v>166</v>
      </c>
      <c r="AU589" s="24" t="s">
        <v>83</v>
      </c>
    </row>
    <row r="590" s="12" customFormat="1">
      <c r="B590" s="247"/>
      <c r="C590" s="248"/>
      <c r="D590" s="249" t="s">
        <v>155</v>
      </c>
      <c r="E590" s="250" t="s">
        <v>21</v>
      </c>
      <c r="F590" s="251" t="s">
        <v>781</v>
      </c>
      <c r="G590" s="248"/>
      <c r="H590" s="252">
        <v>1</v>
      </c>
      <c r="I590" s="253"/>
      <c r="J590" s="248"/>
      <c r="K590" s="248"/>
      <c r="L590" s="254"/>
      <c r="M590" s="255"/>
      <c r="N590" s="256"/>
      <c r="O590" s="256"/>
      <c r="P590" s="256"/>
      <c r="Q590" s="256"/>
      <c r="R590" s="256"/>
      <c r="S590" s="256"/>
      <c r="T590" s="257"/>
      <c r="AT590" s="258" t="s">
        <v>155</v>
      </c>
      <c r="AU590" s="258" t="s">
        <v>83</v>
      </c>
      <c r="AV590" s="12" t="s">
        <v>83</v>
      </c>
      <c r="AW590" s="12" t="s">
        <v>38</v>
      </c>
      <c r="AX590" s="12" t="s">
        <v>81</v>
      </c>
      <c r="AY590" s="258" t="s">
        <v>144</v>
      </c>
    </row>
    <row r="591" s="1" customFormat="1" ht="25.5" customHeight="1">
      <c r="B591" s="46"/>
      <c r="C591" s="235" t="s">
        <v>782</v>
      </c>
      <c r="D591" s="235" t="s">
        <v>148</v>
      </c>
      <c r="E591" s="236" t="s">
        <v>783</v>
      </c>
      <c r="F591" s="237" t="s">
        <v>784</v>
      </c>
      <c r="G591" s="238" t="s">
        <v>767</v>
      </c>
      <c r="H591" s="239">
        <v>1</v>
      </c>
      <c r="I591" s="240"/>
      <c r="J591" s="241">
        <f>ROUND(I591*H591,2)</f>
        <v>0</v>
      </c>
      <c r="K591" s="237" t="s">
        <v>152</v>
      </c>
      <c r="L591" s="72"/>
      <c r="M591" s="242" t="s">
        <v>21</v>
      </c>
      <c r="N591" s="243" t="s">
        <v>45</v>
      </c>
      <c r="O591" s="47"/>
      <c r="P591" s="244">
        <f>O591*H591</f>
        <v>0</v>
      </c>
      <c r="Q591" s="244">
        <v>0.01034</v>
      </c>
      <c r="R591" s="244">
        <f>Q591*H591</f>
        <v>0.01034</v>
      </c>
      <c r="S591" s="244">
        <v>0</v>
      </c>
      <c r="T591" s="245">
        <f>S591*H591</f>
        <v>0</v>
      </c>
      <c r="AR591" s="24" t="s">
        <v>567</v>
      </c>
      <c r="AT591" s="24" t="s">
        <v>148</v>
      </c>
      <c r="AU591" s="24" t="s">
        <v>83</v>
      </c>
      <c r="AY591" s="24" t="s">
        <v>144</v>
      </c>
      <c r="BE591" s="246">
        <f>IF(N591="základní",J591,0)</f>
        <v>0</v>
      </c>
      <c r="BF591" s="246">
        <f>IF(N591="snížená",J591,0)</f>
        <v>0</v>
      </c>
      <c r="BG591" s="246">
        <f>IF(N591="zákl. přenesená",J591,0)</f>
        <v>0</v>
      </c>
      <c r="BH591" s="246">
        <f>IF(N591="sníž. přenesená",J591,0)</f>
        <v>0</v>
      </c>
      <c r="BI591" s="246">
        <f>IF(N591="nulová",J591,0)</f>
        <v>0</v>
      </c>
      <c r="BJ591" s="24" t="s">
        <v>81</v>
      </c>
      <c r="BK591" s="246">
        <f>ROUND(I591*H591,2)</f>
        <v>0</v>
      </c>
      <c r="BL591" s="24" t="s">
        <v>567</v>
      </c>
      <c r="BM591" s="24" t="s">
        <v>785</v>
      </c>
    </row>
    <row r="592" s="1" customFormat="1">
      <c r="B592" s="46"/>
      <c r="C592" s="74"/>
      <c r="D592" s="249" t="s">
        <v>166</v>
      </c>
      <c r="E592" s="74"/>
      <c r="F592" s="259" t="s">
        <v>786</v>
      </c>
      <c r="G592" s="74"/>
      <c r="H592" s="74"/>
      <c r="I592" s="203"/>
      <c r="J592" s="74"/>
      <c r="K592" s="74"/>
      <c r="L592" s="72"/>
      <c r="M592" s="260"/>
      <c r="N592" s="47"/>
      <c r="O592" s="47"/>
      <c r="P592" s="47"/>
      <c r="Q592" s="47"/>
      <c r="R592" s="47"/>
      <c r="S592" s="47"/>
      <c r="T592" s="95"/>
      <c r="AT592" s="24" t="s">
        <v>166</v>
      </c>
      <c r="AU592" s="24" t="s">
        <v>83</v>
      </c>
    </row>
    <row r="593" s="12" customFormat="1">
      <c r="B593" s="247"/>
      <c r="C593" s="248"/>
      <c r="D593" s="249" t="s">
        <v>155</v>
      </c>
      <c r="E593" s="250" t="s">
        <v>21</v>
      </c>
      <c r="F593" s="251" t="s">
        <v>787</v>
      </c>
      <c r="G593" s="248"/>
      <c r="H593" s="252">
        <v>1</v>
      </c>
      <c r="I593" s="253"/>
      <c r="J593" s="248"/>
      <c r="K593" s="248"/>
      <c r="L593" s="254"/>
      <c r="M593" s="255"/>
      <c r="N593" s="256"/>
      <c r="O593" s="256"/>
      <c r="P593" s="256"/>
      <c r="Q593" s="256"/>
      <c r="R593" s="256"/>
      <c r="S593" s="256"/>
      <c r="T593" s="257"/>
      <c r="AT593" s="258" t="s">
        <v>155</v>
      </c>
      <c r="AU593" s="258" t="s">
        <v>83</v>
      </c>
      <c r="AV593" s="12" t="s">
        <v>83</v>
      </c>
      <c r="AW593" s="12" t="s">
        <v>38</v>
      </c>
      <c r="AX593" s="12" t="s">
        <v>81</v>
      </c>
      <c r="AY593" s="258" t="s">
        <v>144</v>
      </c>
    </row>
    <row r="594" s="1" customFormat="1" ht="25.5" customHeight="1">
      <c r="B594" s="46"/>
      <c r="C594" s="235" t="s">
        <v>788</v>
      </c>
      <c r="D594" s="235" t="s">
        <v>148</v>
      </c>
      <c r="E594" s="236" t="s">
        <v>789</v>
      </c>
      <c r="F594" s="237" t="s">
        <v>790</v>
      </c>
      <c r="G594" s="238" t="s">
        <v>767</v>
      </c>
      <c r="H594" s="239">
        <v>2</v>
      </c>
      <c r="I594" s="240"/>
      <c r="J594" s="241">
        <f>ROUND(I594*H594,2)</f>
        <v>0</v>
      </c>
      <c r="K594" s="237" t="s">
        <v>152</v>
      </c>
      <c r="L594" s="72"/>
      <c r="M594" s="242" t="s">
        <v>21</v>
      </c>
      <c r="N594" s="243" t="s">
        <v>45</v>
      </c>
      <c r="O594" s="47"/>
      <c r="P594" s="244">
        <f>O594*H594</f>
        <v>0</v>
      </c>
      <c r="Q594" s="244">
        <v>0.01534</v>
      </c>
      <c r="R594" s="244">
        <f>Q594*H594</f>
        <v>0.030679999999999999</v>
      </c>
      <c r="S594" s="244">
        <v>0</v>
      </c>
      <c r="T594" s="245">
        <f>S594*H594</f>
        <v>0</v>
      </c>
      <c r="AR594" s="24" t="s">
        <v>567</v>
      </c>
      <c r="AT594" s="24" t="s">
        <v>148</v>
      </c>
      <c r="AU594" s="24" t="s">
        <v>83</v>
      </c>
      <c r="AY594" s="24" t="s">
        <v>144</v>
      </c>
      <c r="BE594" s="246">
        <f>IF(N594="základní",J594,0)</f>
        <v>0</v>
      </c>
      <c r="BF594" s="246">
        <f>IF(N594="snížená",J594,0)</f>
        <v>0</v>
      </c>
      <c r="BG594" s="246">
        <f>IF(N594="zákl. přenesená",J594,0)</f>
        <v>0</v>
      </c>
      <c r="BH594" s="246">
        <f>IF(N594="sníž. přenesená",J594,0)</f>
        <v>0</v>
      </c>
      <c r="BI594" s="246">
        <f>IF(N594="nulová",J594,0)</f>
        <v>0</v>
      </c>
      <c r="BJ594" s="24" t="s">
        <v>81</v>
      </c>
      <c r="BK594" s="246">
        <f>ROUND(I594*H594,2)</f>
        <v>0</v>
      </c>
      <c r="BL594" s="24" t="s">
        <v>567</v>
      </c>
      <c r="BM594" s="24" t="s">
        <v>791</v>
      </c>
    </row>
    <row r="595" s="1" customFormat="1">
      <c r="B595" s="46"/>
      <c r="C595" s="74"/>
      <c r="D595" s="249" t="s">
        <v>166</v>
      </c>
      <c r="E595" s="74"/>
      <c r="F595" s="259" t="s">
        <v>786</v>
      </c>
      <c r="G595" s="74"/>
      <c r="H595" s="74"/>
      <c r="I595" s="203"/>
      <c r="J595" s="74"/>
      <c r="K595" s="74"/>
      <c r="L595" s="72"/>
      <c r="M595" s="260"/>
      <c r="N595" s="47"/>
      <c r="O595" s="47"/>
      <c r="P595" s="47"/>
      <c r="Q595" s="47"/>
      <c r="R595" s="47"/>
      <c r="S595" s="47"/>
      <c r="T595" s="95"/>
      <c r="AT595" s="24" t="s">
        <v>166</v>
      </c>
      <c r="AU595" s="24" t="s">
        <v>83</v>
      </c>
    </row>
    <row r="596" s="12" customFormat="1">
      <c r="B596" s="247"/>
      <c r="C596" s="248"/>
      <c r="D596" s="249" t="s">
        <v>155</v>
      </c>
      <c r="E596" s="250" t="s">
        <v>21</v>
      </c>
      <c r="F596" s="251" t="s">
        <v>792</v>
      </c>
      <c r="G596" s="248"/>
      <c r="H596" s="252">
        <v>1</v>
      </c>
      <c r="I596" s="253"/>
      <c r="J596" s="248"/>
      <c r="K596" s="248"/>
      <c r="L596" s="254"/>
      <c r="M596" s="255"/>
      <c r="N596" s="256"/>
      <c r="O596" s="256"/>
      <c r="P596" s="256"/>
      <c r="Q596" s="256"/>
      <c r="R596" s="256"/>
      <c r="S596" s="256"/>
      <c r="T596" s="257"/>
      <c r="AT596" s="258" t="s">
        <v>155</v>
      </c>
      <c r="AU596" s="258" t="s">
        <v>83</v>
      </c>
      <c r="AV596" s="12" t="s">
        <v>83</v>
      </c>
      <c r="AW596" s="12" t="s">
        <v>38</v>
      </c>
      <c r="AX596" s="12" t="s">
        <v>74</v>
      </c>
      <c r="AY596" s="258" t="s">
        <v>144</v>
      </c>
    </row>
    <row r="597" s="12" customFormat="1">
      <c r="B597" s="247"/>
      <c r="C597" s="248"/>
      <c r="D597" s="249" t="s">
        <v>155</v>
      </c>
      <c r="E597" s="250" t="s">
        <v>21</v>
      </c>
      <c r="F597" s="251" t="s">
        <v>793</v>
      </c>
      <c r="G597" s="248"/>
      <c r="H597" s="252">
        <v>1</v>
      </c>
      <c r="I597" s="253"/>
      <c r="J597" s="248"/>
      <c r="K597" s="248"/>
      <c r="L597" s="254"/>
      <c r="M597" s="255"/>
      <c r="N597" s="256"/>
      <c r="O597" s="256"/>
      <c r="P597" s="256"/>
      <c r="Q597" s="256"/>
      <c r="R597" s="256"/>
      <c r="S597" s="256"/>
      <c r="T597" s="257"/>
      <c r="AT597" s="258" t="s">
        <v>155</v>
      </c>
      <c r="AU597" s="258" t="s">
        <v>83</v>
      </c>
      <c r="AV597" s="12" t="s">
        <v>83</v>
      </c>
      <c r="AW597" s="12" t="s">
        <v>38</v>
      </c>
      <c r="AX597" s="12" t="s">
        <v>74</v>
      </c>
      <c r="AY597" s="258" t="s">
        <v>144</v>
      </c>
    </row>
    <row r="598" s="13" customFormat="1">
      <c r="B598" s="261"/>
      <c r="C598" s="262"/>
      <c r="D598" s="249" t="s">
        <v>155</v>
      </c>
      <c r="E598" s="263" t="s">
        <v>21</v>
      </c>
      <c r="F598" s="264" t="s">
        <v>181</v>
      </c>
      <c r="G598" s="262"/>
      <c r="H598" s="265">
        <v>2</v>
      </c>
      <c r="I598" s="266"/>
      <c r="J598" s="262"/>
      <c r="K598" s="262"/>
      <c r="L598" s="267"/>
      <c r="M598" s="268"/>
      <c r="N598" s="269"/>
      <c r="O598" s="269"/>
      <c r="P598" s="269"/>
      <c r="Q598" s="269"/>
      <c r="R598" s="269"/>
      <c r="S598" s="269"/>
      <c r="T598" s="270"/>
      <c r="AT598" s="271" t="s">
        <v>155</v>
      </c>
      <c r="AU598" s="271" t="s">
        <v>83</v>
      </c>
      <c r="AV598" s="13" t="s">
        <v>153</v>
      </c>
      <c r="AW598" s="13" t="s">
        <v>38</v>
      </c>
      <c r="AX598" s="13" t="s">
        <v>81</v>
      </c>
      <c r="AY598" s="271" t="s">
        <v>144</v>
      </c>
    </row>
    <row r="599" s="1" customFormat="1" ht="25.5" customHeight="1">
      <c r="B599" s="46"/>
      <c r="C599" s="235" t="s">
        <v>794</v>
      </c>
      <c r="D599" s="235" t="s">
        <v>148</v>
      </c>
      <c r="E599" s="236" t="s">
        <v>795</v>
      </c>
      <c r="F599" s="237" t="s">
        <v>796</v>
      </c>
      <c r="G599" s="238" t="s">
        <v>767</v>
      </c>
      <c r="H599" s="239">
        <v>15</v>
      </c>
      <c r="I599" s="240"/>
      <c r="J599" s="241">
        <f>ROUND(I599*H599,2)</f>
        <v>0</v>
      </c>
      <c r="K599" s="237" t="s">
        <v>152</v>
      </c>
      <c r="L599" s="72"/>
      <c r="M599" s="242" t="s">
        <v>21</v>
      </c>
      <c r="N599" s="243" t="s">
        <v>45</v>
      </c>
      <c r="O599" s="47"/>
      <c r="P599" s="244">
        <f>O599*H599</f>
        <v>0</v>
      </c>
      <c r="Q599" s="244">
        <v>0.00051999999999999995</v>
      </c>
      <c r="R599" s="244">
        <f>Q599*H599</f>
        <v>0.0077999999999999996</v>
      </c>
      <c r="S599" s="244">
        <v>0</v>
      </c>
      <c r="T599" s="245">
        <f>S599*H599</f>
        <v>0</v>
      </c>
      <c r="AR599" s="24" t="s">
        <v>567</v>
      </c>
      <c r="AT599" s="24" t="s">
        <v>148</v>
      </c>
      <c r="AU599" s="24" t="s">
        <v>83</v>
      </c>
      <c r="AY599" s="24" t="s">
        <v>144</v>
      </c>
      <c r="BE599" s="246">
        <f>IF(N599="základní",J599,0)</f>
        <v>0</v>
      </c>
      <c r="BF599" s="246">
        <f>IF(N599="snížená",J599,0)</f>
        <v>0</v>
      </c>
      <c r="BG599" s="246">
        <f>IF(N599="zákl. přenesená",J599,0)</f>
        <v>0</v>
      </c>
      <c r="BH599" s="246">
        <f>IF(N599="sníž. přenesená",J599,0)</f>
        <v>0</v>
      </c>
      <c r="BI599" s="246">
        <f>IF(N599="nulová",J599,0)</f>
        <v>0</v>
      </c>
      <c r="BJ599" s="24" t="s">
        <v>81</v>
      </c>
      <c r="BK599" s="246">
        <f>ROUND(I599*H599,2)</f>
        <v>0</v>
      </c>
      <c r="BL599" s="24" t="s">
        <v>567</v>
      </c>
      <c r="BM599" s="24" t="s">
        <v>797</v>
      </c>
    </row>
    <row r="600" s="12" customFormat="1">
      <c r="B600" s="247"/>
      <c r="C600" s="248"/>
      <c r="D600" s="249" t="s">
        <v>155</v>
      </c>
      <c r="E600" s="250" t="s">
        <v>21</v>
      </c>
      <c r="F600" s="251" t="s">
        <v>781</v>
      </c>
      <c r="G600" s="248"/>
      <c r="H600" s="252">
        <v>1</v>
      </c>
      <c r="I600" s="253"/>
      <c r="J600" s="248"/>
      <c r="K600" s="248"/>
      <c r="L600" s="254"/>
      <c r="M600" s="255"/>
      <c r="N600" s="256"/>
      <c r="O600" s="256"/>
      <c r="P600" s="256"/>
      <c r="Q600" s="256"/>
      <c r="R600" s="256"/>
      <c r="S600" s="256"/>
      <c r="T600" s="257"/>
      <c r="AT600" s="258" t="s">
        <v>155</v>
      </c>
      <c r="AU600" s="258" t="s">
        <v>83</v>
      </c>
      <c r="AV600" s="12" t="s">
        <v>83</v>
      </c>
      <c r="AW600" s="12" t="s">
        <v>38</v>
      </c>
      <c r="AX600" s="12" t="s">
        <v>74</v>
      </c>
      <c r="AY600" s="258" t="s">
        <v>144</v>
      </c>
    </row>
    <row r="601" s="12" customFormat="1">
      <c r="B601" s="247"/>
      <c r="C601" s="248"/>
      <c r="D601" s="249" t="s">
        <v>155</v>
      </c>
      <c r="E601" s="250" t="s">
        <v>21</v>
      </c>
      <c r="F601" s="251" t="s">
        <v>569</v>
      </c>
      <c r="G601" s="248"/>
      <c r="H601" s="252">
        <v>1</v>
      </c>
      <c r="I601" s="253"/>
      <c r="J601" s="248"/>
      <c r="K601" s="248"/>
      <c r="L601" s="254"/>
      <c r="M601" s="255"/>
      <c r="N601" s="256"/>
      <c r="O601" s="256"/>
      <c r="P601" s="256"/>
      <c r="Q601" s="256"/>
      <c r="R601" s="256"/>
      <c r="S601" s="256"/>
      <c r="T601" s="257"/>
      <c r="AT601" s="258" t="s">
        <v>155</v>
      </c>
      <c r="AU601" s="258" t="s">
        <v>83</v>
      </c>
      <c r="AV601" s="12" t="s">
        <v>83</v>
      </c>
      <c r="AW601" s="12" t="s">
        <v>38</v>
      </c>
      <c r="AX601" s="12" t="s">
        <v>74</v>
      </c>
      <c r="AY601" s="258" t="s">
        <v>144</v>
      </c>
    </row>
    <row r="602" s="12" customFormat="1">
      <c r="B602" s="247"/>
      <c r="C602" s="248"/>
      <c r="D602" s="249" t="s">
        <v>155</v>
      </c>
      <c r="E602" s="250" t="s">
        <v>21</v>
      </c>
      <c r="F602" s="251" t="s">
        <v>570</v>
      </c>
      <c r="G602" s="248"/>
      <c r="H602" s="252">
        <v>1</v>
      </c>
      <c r="I602" s="253"/>
      <c r="J602" s="248"/>
      <c r="K602" s="248"/>
      <c r="L602" s="254"/>
      <c r="M602" s="255"/>
      <c r="N602" s="256"/>
      <c r="O602" s="256"/>
      <c r="P602" s="256"/>
      <c r="Q602" s="256"/>
      <c r="R602" s="256"/>
      <c r="S602" s="256"/>
      <c r="T602" s="257"/>
      <c r="AT602" s="258" t="s">
        <v>155</v>
      </c>
      <c r="AU602" s="258" t="s">
        <v>83</v>
      </c>
      <c r="AV602" s="12" t="s">
        <v>83</v>
      </c>
      <c r="AW602" s="12" t="s">
        <v>38</v>
      </c>
      <c r="AX602" s="12" t="s">
        <v>74</v>
      </c>
      <c r="AY602" s="258" t="s">
        <v>144</v>
      </c>
    </row>
    <row r="603" s="12" customFormat="1">
      <c r="B603" s="247"/>
      <c r="C603" s="248"/>
      <c r="D603" s="249" t="s">
        <v>155</v>
      </c>
      <c r="E603" s="250" t="s">
        <v>21</v>
      </c>
      <c r="F603" s="251" t="s">
        <v>571</v>
      </c>
      <c r="G603" s="248"/>
      <c r="H603" s="252">
        <v>1</v>
      </c>
      <c r="I603" s="253"/>
      <c r="J603" s="248"/>
      <c r="K603" s="248"/>
      <c r="L603" s="254"/>
      <c r="M603" s="255"/>
      <c r="N603" s="256"/>
      <c r="O603" s="256"/>
      <c r="P603" s="256"/>
      <c r="Q603" s="256"/>
      <c r="R603" s="256"/>
      <c r="S603" s="256"/>
      <c r="T603" s="257"/>
      <c r="AT603" s="258" t="s">
        <v>155</v>
      </c>
      <c r="AU603" s="258" t="s">
        <v>83</v>
      </c>
      <c r="AV603" s="12" t="s">
        <v>83</v>
      </c>
      <c r="AW603" s="12" t="s">
        <v>38</v>
      </c>
      <c r="AX603" s="12" t="s">
        <v>74</v>
      </c>
      <c r="AY603" s="258" t="s">
        <v>144</v>
      </c>
    </row>
    <row r="604" s="12" customFormat="1">
      <c r="B604" s="247"/>
      <c r="C604" s="248"/>
      <c r="D604" s="249" t="s">
        <v>155</v>
      </c>
      <c r="E604" s="250" t="s">
        <v>21</v>
      </c>
      <c r="F604" s="251" t="s">
        <v>572</v>
      </c>
      <c r="G604" s="248"/>
      <c r="H604" s="252">
        <v>1</v>
      </c>
      <c r="I604" s="253"/>
      <c r="J604" s="248"/>
      <c r="K604" s="248"/>
      <c r="L604" s="254"/>
      <c r="M604" s="255"/>
      <c r="N604" s="256"/>
      <c r="O604" s="256"/>
      <c r="P604" s="256"/>
      <c r="Q604" s="256"/>
      <c r="R604" s="256"/>
      <c r="S604" s="256"/>
      <c r="T604" s="257"/>
      <c r="AT604" s="258" t="s">
        <v>155</v>
      </c>
      <c r="AU604" s="258" t="s">
        <v>83</v>
      </c>
      <c r="AV604" s="12" t="s">
        <v>83</v>
      </c>
      <c r="AW604" s="12" t="s">
        <v>38</v>
      </c>
      <c r="AX604" s="12" t="s">
        <v>74</v>
      </c>
      <c r="AY604" s="258" t="s">
        <v>144</v>
      </c>
    </row>
    <row r="605" s="12" customFormat="1">
      <c r="B605" s="247"/>
      <c r="C605" s="248"/>
      <c r="D605" s="249" t="s">
        <v>155</v>
      </c>
      <c r="E605" s="250" t="s">
        <v>21</v>
      </c>
      <c r="F605" s="251" t="s">
        <v>573</v>
      </c>
      <c r="G605" s="248"/>
      <c r="H605" s="252">
        <v>1</v>
      </c>
      <c r="I605" s="253"/>
      <c r="J605" s="248"/>
      <c r="K605" s="248"/>
      <c r="L605" s="254"/>
      <c r="M605" s="255"/>
      <c r="N605" s="256"/>
      <c r="O605" s="256"/>
      <c r="P605" s="256"/>
      <c r="Q605" s="256"/>
      <c r="R605" s="256"/>
      <c r="S605" s="256"/>
      <c r="T605" s="257"/>
      <c r="AT605" s="258" t="s">
        <v>155</v>
      </c>
      <c r="AU605" s="258" t="s">
        <v>83</v>
      </c>
      <c r="AV605" s="12" t="s">
        <v>83</v>
      </c>
      <c r="AW605" s="12" t="s">
        <v>38</v>
      </c>
      <c r="AX605" s="12" t="s">
        <v>74</v>
      </c>
      <c r="AY605" s="258" t="s">
        <v>144</v>
      </c>
    </row>
    <row r="606" s="12" customFormat="1">
      <c r="B606" s="247"/>
      <c r="C606" s="248"/>
      <c r="D606" s="249" t="s">
        <v>155</v>
      </c>
      <c r="E606" s="250" t="s">
        <v>21</v>
      </c>
      <c r="F606" s="251" t="s">
        <v>574</v>
      </c>
      <c r="G606" s="248"/>
      <c r="H606" s="252">
        <v>1</v>
      </c>
      <c r="I606" s="253"/>
      <c r="J606" s="248"/>
      <c r="K606" s="248"/>
      <c r="L606" s="254"/>
      <c r="M606" s="255"/>
      <c r="N606" s="256"/>
      <c r="O606" s="256"/>
      <c r="P606" s="256"/>
      <c r="Q606" s="256"/>
      <c r="R606" s="256"/>
      <c r="S606" s="256"/>
      <c r="T606" s="257"/>
      <c r="AT606" s="258" t="s">
        <v>155</v>
      </c>
      <c r="AU606" s="258" t="s">
        <v>83</v>
      </c>
      <c r="AV606" s="12" t="s">
        <v>83</v>
      </c>
      <c r="AW606" s="12" t="s">
        <v>38</v>
      </c>
      <c r="AX606" s="12" t="s">
        <v>74</v>
      </c>
      <c r="AY606" s="258" t="s">
        <v>144</v>
      </c>
    </row>
    <row r="607" s="14" customFormat="1">
      <c r="B607" s="272"/>
      <c r="C607" s="273"/>
      <c r="D607" s="249" t="s">
        <v>155</v>
      </c>
      <c r="E607" s="274" t="s">
        <v>21</v>
      </c>
      <c r="F607" s="275" t="s">
        <v>575</v>
      </c>
      <c r="G607" s="273"/>
      <c r="H607" s="276">
        <v>7</v>
      </c>
      <c r="I607" s="277"/>
      <c r="J607" s="273"/>
      <c r="K607" s="273"/>
      <c r="L607" s="278"/>
      <c r="M607" s="279"/>
      <c r="N607" s="280"/>
      <c r="O607" s="280"/>
      <c r="P607" s="280"/>
      <c r="Q607" s="280"/>
      <c r="R607" s="280"/>
      <c r="S607" s="280"/>
      <c r="T607" s="281"/>
      <c r="AT607" s="282" t="s">
        <v>155</v>
      </c>
      <c r="AU607" s="282" t="s">
        <v>83</v>
      </c>
      <c r="AV607" s="14" t="s">
        <v>145</v>
      </c>
      <c r="AW607" s="14" t="s">
        <v>38</v>
      </c>
      <c r="AX607" s="14" t="s">
        <v>74</v>
      </c>
      <c r="AY607" s="282" t="s">
        <v>144</v>
      </c>
    </row>
    <row r="608" s="12" customFormat="1">
      <c r="B608" s="247"/>
      <c r="C608" s="248"/>
      <c r="D608" s="249" t="s">
        <v>155</v>
      </c>
      <c r="E608" s="250" t="s">
        <v>21</v>
      </c>
      <c r="F608" s="251" t="s">
        <v>776</v>
      </c>
      <c r="G608" s="248"/>
      <c r="H608" s="252">
        <v>2</v>
      </c>
      <c r="I608" s="253"/>
      <c r="J608" s="248"/>
      <c r="K608" s="248"/>
      <c r="L608" s="254"/>
      <c r="M608" s="255"/>
      <c r="N608" s="256"/>
      <c r="O608" s="256"/>
      <c r="P608" s="256"/>
      <c r="Q608" s="256"/>
      <c r="R608" s="256"/>
      <c r="S608" s="256"/>
      <c r="T608" s="257"/>
      <c r="AT608" s="258" t="s">
        <v>155</v>
      </c>
      <c r="AU608" s="258" t="s">
        <v>83</v>
      </c>
      <c r="AV608" s="12" t="s">
        <v>83</v>
      </c>
      <c r="AW608" s="12" t="s">
        <v>38</v>
      </c>
      <c r="AX608" s="12" t="s">
        <v>74</v>
      </c>
      <c r="AY608" s="258" t="s">
        <v>144</v>
      </c>
    </row>
    <row r="609" s="12" customFormat="1">
      <c r="B609" s="247"/>
      <c r="C609" s="248"/>
      <c r="D609" s="249" t="s">
        <v>155</v>
      </c>
      <c r="E609" s="250" t="s">
        <v>21</v>
      </c>
      <c r="F609" s="251" t="s">
        <v>580</v>
      </c>
      <c r="G609" s="248"/>
      <c r="H609" s="252">
        <v>4</v>
      </c>
      <c r="I609" s="253"/>
      <c r="J609" s="248"/>
      <c r="K609" s="248"/>
      <c r="L609" s="254"/>
      <c r="M609" s="255"/>
      <c r="N609" s="256"/>
      <c r="O609" s="256"/>
      <c r="P609" s="256"/>
      <c r="Q609" s="256"/>
      <c r="R609" s="256"/>
      <c r="S609" s="256"/>
      <c r="T609" s="257"/>
      <c r="AT609" s="258" t="s">
        <v>155</v>
      </c>
      <c r="AU609" s="258" t="s">
        <v>83</v>
      </c>
      <c r="AV609" s="12" t="s">
        <v>83</v>
      </c>
      <c r="AW609" s="12" t="s">
        <v>38</v>
      </c>
      <c r="AX609" s="12" t="s">
        <v>74</v>
      </c>
      <c r="AY609" s="258" t="s">
        <v>144</v>
      </c>
    </row>
    <row r="610" s="12" customFormat="1">
      <c r="B610" s="247"/>
      <c r="C610" s="248"/>
      <c r="D610" s="249" t="s">
        <v>155</v>
      </c>
      <c r="E610" s="250" t="s">
        <v>21</v>
      </c>
      <c r="F610" s="251" t="s">
        <v>581</v>
      </c>
      <c r="G610" s="248"/>
      <c r="H610" s="252">
        <v>1</v>
      </c>
      <c r="I610" s="253"/>
      <c r="J610" s="248"/>
      <c r="K610" s="248"/>
      <c r="L610" s="254"/>
      <c r="M610" s="255"/>
      <c r="N610" s="256"/>
      <c r="O610" s="256"/>
      <c r="P610" s="256"/>
      <c r="Q610" s="256"/>
      <c r="R610" s="256"/>
      <c r="S610" s="256"/>
      <c r="T610" s="257"/>
      <c r="AT610" s="258" t="s">
        <v>155</v>
      </c>
      <c r="AU610" s="258" t="s">
        <v>83</v>
      </c>
      <c r="AV610" s="12" t="s">
        <v>83</v>
      </c>
      <c r="AW610" s="12" t="s">
        <v>38</v>
      </c>
      <c r="AX610" s="12" t="s">
        <v>74</v>
      </c>
      <c r="AY610" s="258" t="s">
        <v>144</v>
      </c>
    </row>
    <row r="611" s="14" customFormat="1">
      <c r="B611" s="272"/>
      <c r="C611" s="273"/>
      <c r="D611" s="249" t="s">
        <v>155</v>
      </c>
      <c r="E611" s="274" t="s">
        <v>21</v>
      </c>
      <c r="F611" s="275" t="s">
        <v>198</v>
      </c>
      <c r="G611" s="273"/>
      <c r="H611" s="276">
        <v>7</v>
      </c>
      <c r="I611" s="277"/>
      <c r="J611" s="273"/>
      <c r="K611" s="273"/>
      <c r="L611" s="278"/>
      <c r="M611" s="279"/>
      <c r="N611" s="280"/>
      <c r="O611" s="280"/>
      <c r="P611" s="280"/>
      <c r="Q611" s="280"/>
      <c r="R611" s="280"/>
      <c r="S611" s="280"/>
      <c r="T611" s="281"/>
      <c r="AT611" s="282" t="s">
        <v>155</v>
      </c>
      <c r="AU611" s="282" t="s">
        <v>83</v>
      </c>
      <c r="AV611" s="14" t="s">
        <v>145</v>
      </c>
      <c r="AW611" s="14" t="s">
        <v>38</v>
      </c>
      <c r="AX611" s="14" t="s">
        <v>74</v>
      </c>
      <c r="AY611" s="282" t="s">
        <v>144</v>
      </c>
    </row>
    <row r="612" s="12" customFormat="1">
      <c r="B612" s="247"/>
      <c r="C612" s="248"/>
      <c r="D612" s="249" t="s">
        <v>155</v>
      </c>
      <c r="E612" s="250" t="s">
        <v>21</v>
      </c>
      <c r="F612" s="251" t="s">
        <v>582</v>
      </c>
      <c r="G612" s="248"/>
      <c r="H612" s="252">
        <v>1</v>
      </c>
      <c r="I612" s="253"/>
      <c r="J612" s="248"/>
      <c r="K612" s="248"/>
      <c r="L612" s="254"/>
      <c r="M612" s="255"/>
      <c r="N612" s="256"/>
      <c r="O612" s="256"/>
      <c r="P612" s="256"/>
      <c r="Q612" s="256"/>
      <c r="R612" s="256"/>
      <c r="S612" s="256"/>
      <c r="T612" s="257"/>
      <c r="AT612" s="258" t="s">
        <v>155</v>
      </c>
      <c r="AU612" s="258" t="s">
        <v>83</v>
      </c>
      <c r="AV612" s="12" t="s">
        <v>83</v>
      </c>
      <c r="AW612" s="12" t="s">
        <v>38</v>
      </c>
      <c r="AX612" s="12" t="s">
        <v>74</v>
      </c>
      <c r="AY612" s="258" t="s">
        <v>144</v>
      </c>
    </row>
    <row r="613" s="13" customFormat="1">
      <c r="B613" s="261"/>
      <c r="C613" s="262"/>
      <c r="D613" s="249" t="s">
        <v>155</v>
      </c>
      <c r="E613" s="263" t="s">
        <v>21</v>
      </c>
      <c r="F613" s="264" t="s">
        <v>181</v>
      </c>
      <c r="G613" s="262"/>
      <c r="H613" s="265">
        <v>15</v>
      </c>
      <c r="I613" s="266"/>
      <c r="J613" s="262"/>
      <c r="K613" s="262"/>
      <c r="L613" s="267"/>
      <c r="M613" s="268"/>
      <c r="N613" s="269"/>
      <c r="O613" s="269"/>
      <c r="P613" s="269"/>
      <c r="Q613" s="269"/>
      <c r="R613" s="269"/>
      <c r="S613" s="269"/>
      <c r="T613" s="270"/>
      <c r="AT613" s="271" t="s">
        <v>155</v>
      </c>
      <c r="AU613" s="271" t="s">
        <v>83</v>
      </c>
      <c r="AV613" s="13" t="s">
        <v>153</v>
      </c>
      <c r="AW613" s="13" t="s">
        <v>38</v>
      </c>
      <c r="AX613" s="13" t="s">
        <v>81</v>
      </c>
      <c r="AY613" s="271" t="s">
        <v>144</v>
      </c>
    </row>
    <row r="614" s="1" customFormat="1" ht="25.5" customHeight="1">
      <c r="B614" s="46"/>
      <c r="C614" s="235" t="s">
        <v>798</v>
      </c>
      <c r="D614" s="235" t="s">
        <v>148</v>
      </c>
      <c r="E614" s="236" t="s">
        <v>799</v>
      </c>
      <c r="F614" s="237" t="s">
        <v>800</v>
      </c>
      <c r="G614" s="238" t="s">
        <v>767</v>
      </c>
      <c r="H614" s="239">
        <v>2</v>
      </c>
      <c r="I614" s="240"/>
      <c r="J614" s="241">
        <f>ROUND(I614*H614,2)</f>
        <v>0</v>
      </c>
      <c r="K614" s="237" t="s">
        <v>152</v>
      </c>
      <c r="L614" s="72"/>
      <c r="M614" s="242" t="s">
        <v>21</v>
      </c>
      <c r="N614" s="243" t="s">
        <v>45</v>
      </c>
      <c r="O614" s="47"/>
      <c r="P614" s="244">
        <f>O614*H614</f>
        <v>0</v>
      </c>
      <c r="Q614" s="244">
        <v>0.00051999999999999995</v>
      </c>
      <c r="R614" s="244">
        <f>Q614*H614</f>
        <v>0.0010399999999999999</v>
      </c>
      <c r="S614" s="244">
        <v>0</v>
      </c>
      <c r="T614" s="245">
        <f>S614*H614</f>
        <v>0</v>
      </c>
      <c r="AR614" s="24" t="s">
        <v>567</v>
      </c>
      <c r="AT614" s="24" t="s">
        <v>148</v>
      </c>
      <c r="AU614" s="24" t="s">
        <v>83</v>
      </c>
      <c r="AY614" s="24" t="s">
        <v>144</v>
      </c>
      <c r="BE614" s="246">
        <f>IF(N614="základní",J614,0)</f>
        <v>0</v>
      </c>
      <c r="BF614" s="246">
        <f>IF(N614="snížená",J614,0)</f>
        <v>0</v>
      </c>
      <c r="BG614" s="246">
        <f>IF(N614="zákl. přenesená",J614,0)</f>
        <v>0</v>
      </c>
      <c r="BH614" s="246">
        <f>IF(N614="sníž. přenesená",J614,0)</f>
        <v>0</v>
      </c>
      <c r="BI614" s="246">
        <f>IF(N614="nulová",J614,0)</f>
        <v>0</v>
      </c>
      <c r="BJ614" s="24" t="s">
        <v>81</v>
      </c>
      <c r="BK614" s="246">
        <f>ROUND(I614*H614,2)</f>
        <v>0</v>
      </c>
      <c r="BL614" s="24" t="s">
        <v>567</v>
      </c>
      <c r="BM614" s="24" t="s">
        <v>801</v>
      </c>
    </row>
    <row r="615" s="12" customFormat="1">
      <c r="B615" s="247"/>
      <c r="C615" s="248"/>
      <c r="D615" s="249" t="s">
        <v>155</v>
      </c>
      <c r="E615" s="250" t="s">
        <v>21</v>
      </c>
      <c r="F615" s="251" t="s">
        <v>757</v>
      </c>
      <c r="G615" s="248"/>
      <c r="H615" s="252">
        <v>1</v>
      </c>
      <c r="I615" s="253"/>
      <c r="J615" s="248"/>
      <c r="K615" s="248"/>
      <c r="L615" s="254"/>
      <c r="M615" s="255"/>
      <c r="N615" s="256"/>
      <c r="O615" s="256"/>
      <c r="P615" s="256"/>
      <c r="Q615" s="256"/>
      <c r="R615" s="256"/>
      <c r="S615" s="256"/>
      <c r="T615" s="257"/>
      <c r="AT615" s="258" t="s">
        <v>155</v>
      </c>
      <c r="AU615" s="258" t="s">
        <v>83</v>
      </c>
      <c r="AV615" s="12" t="s">
        <v>83</v>
      </c>
      <c r="AW615" s="12" t="s">
        <v>38</v>
      </c>
      <c r="AX615" s="12" t="s">
        <v>74</v>
      </c>
      <c r="AY615" s="258" t="s">
        <v>144</v>
      </c>
    </row>
    <row r="616" s="12" customFormat="1">
      <c r="B616" s="247"/>
      <c r="C616" s="248"/>
      <c r="D616" s="249" t="s">
        <v>155</v>
      </c>
      <c r="E616" s="250" t="s">
        <v>21</v>
      </c>
      <c r="F616" s="251" t="s">
        <v>758</v>
      </c>
      <c r="G616" s="248"/>
      <c r="H616" s="252">
        <v>1</v>
      </c>
      <c r="I616" s="253"/>
      <c r="J616" s="248"/>
      <c r="K616" s="248"/>
      <c r="L616" s="254"/>
      <c r="M616" s="255"/>
      <c r="N616" s="256"/>
      <c r="O616" s="256"/>
      <c r="P616" s="256"/>
      <c r="Q616" s="256"/>
      <c r="R616" s="256"/>
      <c r="S616" s="256"/>
      <c r="T616" s="257"/>
      <c r="AT616" s="258" t="s">
        <v>155</v>
      </c>
      <c r="AU616" s="258" t="s">
        <v>83</v>
      </c>
      <c r="AV616" s="12" t="s">
        <v>83</v>
      </c>
      <c r="AW616" s="12" t="s">
        <v>38</v>
      </c>
      <c r="AX616" s="12" t="s">
        <v>74</v>
      </c>
      <c r="AY616" s="258" t="s">
        <v>144</v>
      </c>
    </row>
    <row r="617" s="13" customFormat="1">
      <c r="B617" s="261"/>
      <c r="C617" s="262"/>
      <c r="D617" s="249" t="s">
        <v>155</v>
      </c>
      <c r="E617" s="263" t="s">
        <v>21</v>
      </c>
      <c r="F617" s="264" t="s">
        <v>181</v>
      </c>
      <c r="G617" s="262"/>
      <c r="H617" s="265">
        <v>2</v>
      </c>
      <c r="I617" s="266"/>
      <c r="J617" s="262"/>
      <c r="K617" s="262"/>
      <c r="L617" s="267"/>
      <c r="M617" s="268"/>
      <c r="N617" s="269"/>
      <c r="O617" s="269"/>
      <c r="P617" s="269"/>
      <c r="Q617" s="269"/>
      <c r="R617" s="269"/>
      <c r="S617" s="269"/>
      <c r="T617" s="270"/>
      <c r="AT617" s="271" t="s">
        <v>155</v>
      </c>
      <c r="AU617" s="271" t="s">
        <v>83</v>
      </c>
      <c r="AV617" s="13" t="s">
        <v>153</v>
      </c>
      <c r="AW617" s="13" t="s">
        <v>38</v>
      </c>
      <c r="AX617" s="13" t="s">
        <v>81</v>
      </c>
      <c r="AY617" s="271" t="s">
        <v>144</v>
      </c>
    </row>
    <row r="618" s="1" customFormat="1" ht="16.5" customHeight="1">
      <c r="B618" s="46"/>
      <c r="C618" s="235" t="s">
        <v>802</v>
      </c>
      <c r="D618" s="235" t="s">
        <v>148</v>
      </c>
      <c r="E618" s="236" t="s">
        <v>803</v>
      </c>
      <c r="F618" s="237" t="s">
        <v>804</v>
      </c>
      <c r="G618" s="238" t="s">
        <v>767</v>
      </c>
      <c r="H618" s="239">
        <v>15</v>
      </c>
      <c r="I618" s="240"/>
      <c r="J618" s="241">
        <f>ROUND(I618*H618,2)</f>
        <v>0</v>
      </c>
      <c r="K618" s="237" t="s">
        <v>152</v>
      </c>
      <c r="L618" s="72"/>
      <c r="M618" s="242" t="s">
        <v>21</v>
      </c>
      <c r="N618" s="243" t="s">
        <v>45</v>
      </c>
      <c r="O618" s="47"/>
      <c r="P618" s="244">
        <f>O618*H618</f>
        <v>0</v>
      </c>
      <c r="Q618" s="244">
        <v>0.0018</v>
      </c>
      <c r="R618" s="244">
        <f>Q618*H618</f>
        <v>0.027</v>
      </c>
      <c r="S618" s="244">
        <v>0</v>
      </c>
      <c r="T618" s="245">
        <f>S618*H618</f>
        <v>0</v>
      </c>
      <c r="AR618" s="24" t="s">
        <v>567</v>
      </c>
      <c r="AT618" s="24" t="s">
        <v>148</v>
      </c>
      <c r="AU618" s="24" t="s">
        <v>83</v>
      </c>
      <c r="AY618" s="24" t="s">
        <v>144</v>
      </c>
      <c r="BE618" s="246">
        <f>IF(N618="základní",J618,0)</f>
        <v>0</v>
      </c>
      <c r="BF618" s="246">
        <f>IF(N618="snížená",J618,0)</f>
        <v>0</v>
      </c>
      <c r="BG618" s="246">
        <f>IF(N618="zákl. přenesená",J618,0)</f>
        <v>0</v>
      </c>
      <c r="BH618" s="246">
        <f>IF(N618="sníž. přenesená",J618,0)</f>
        <v>0</v>
      </c>
      <c r="BI618" s="246">
        <f>IF(N618="nulová",J618,0)</f>
        <v>0</v>
      </c>
      <c r="BJ618" s="24" t="s">
        <v>81</v>
      </c>
      <c r="BK618" s="246">
        <f>ROUND(I618*H618,2)</f>
        <v>0</v>
      </c>
      <c r="BL618" s="24" t="s">
        <v>567</v>
      </c>
      <c r="BM618" s="24" t="s">
        <v>805</v>
      </c>
    </row>
    <row r="619" s="1" customFormat="1">
      <c r="B619" s="46"/>
      <c r="C619" s="74"/>
      <c r="D619" s="249" t="s">
        <v>166</v>
      </c>
      <c r="E619" s="74"/>
      <c r="F619" s="259" t="s">
        <v>806</v>
      </c>
      <c r="G619" s="74"/>
      <c r="H619" s="74"/>
      <c r="I619" s="203"/>
      <c r="J619" s="74"/>
      <c r="K619" s="74"/>
      <c r="L619" s="72"/>
      <c r="M619" s="260"/>
      <c r="N619" s="47"/>
      <c r="O619" s="47"/>
      <c r="P619" s="47"/>
      <c r="Q619" s="47"/>
      <c r="R619" s="47"/>
      <c r="S619" s="47"/>
      <c r="T619" s="95"/>
      <c r="AT619" s="24" t="s">
        <v>166</v>
      </c>
      <c r="AU619" s="24" t="s">
        <v>83</v>
      </c>
    </row>
    <row r="620" s="12" customFormat="1">
      <c r="B620" s="247"/>
      <c r="C620" s="248"/>
      <c r="D620" s="249" t="s">
        <v>155</v>
      </c>
      <c r="E620" s="250" t="s">
        <v>21</v>
      </c>
      <c r="F620" s="251" t="s">
        <v>781</v>
      </c>
      <c r="G620" s="248"/>
      <c r="H620" s="252">
        <v>1</v>
      </c>
      <c r="I620" s="253"/>
      <c r="J620" s="248"/>
      <c r="K620" s="248"/>
      <c r="L620" s="254"/>
      <c r="M620" s="255"/>
      <c r="N620" s="256"/>
      <c r="O620" s="256"/>
      <c r="P620" s="256"/>
      <c r="Q620" s="256"/>
      <c r="R620" s="256"/>
      <c r="S620" s="256"/>
      <c r="T620" s="257"/>
      <c r="AT620" s="258" t="s">
        <v>155</v>
      </c>
      <c r="AU620" s="258" t="s">
        <v>83</v>
      </c>
      <c r="AV620" s="12" t="s">
        <v>83</v>
      </c>
      <c r="AW620" s="12" t="s">
        <v>38</v>
      </c>
      <c r="AX620" s="12" t="s">
        <v>74</v>
      </c>
      <c r="AY620" s="258" t="s">
        <v>144</v>
      </c>
    </row>
    <row r="621" s="12" customFormat="1">
      <c r="B621" s="247"/>
      <c r="C621" s="248"/>
      <c r="D621" s="249" t="s">
        <v>155</v>
      </c>
      <c r="E621" s="250" t="s">
        <v>21</v>
      </c>
      <c r="F621" s="251" t="s">
        <v>569</v>
      </c>
      <c r="G621" s="248"/>
      <c r="H621" s="252">
        <v>1</v>
      </c>
      <c r="I621" s="253"/>
      <c r="J621" s="248"/>
      <c r="K621" s="248"/>
      <c r="L621" s="254"/>
      <c r="M621" s="255"/>
      <c r="N621" s="256"/>
      <c r="O621" s="256"/>
      <c r="P621" s="256"/>
      <c r="Q621" s="256"/>
      <c r="R621" s="256"/>
      <c r="S621" s="256"/>
      <c r="T621" s="257"/>
      <c r="AT621" s="258" t="s">
        <v>155</v>
      </c>
      <c r="AU621" s="258" t="s">
        <v>83</v>
      </c>
      <c r="AV621" s="12" t="s">
        <v>83</v>
      </c>
      <c r="AW621" s="12" t="s">
        <v>38</v>
      </c>
      <c r="AX621" s="12" t="s">
        <v>74</v>
      </c>
      <c r="AY621" s="258" t="s">
        <v>144</v>
      </c>
    </row>
    <row r="622" s="12" customFormat="1">
      <c r="B622" s="247"/>
      <c r="C622" s="248"/>
      <c r="D622" s="249" t="s">
        <v>155</v>
      </c>
      <c r="E622" s="250" t="s">
        <v>21</v>
      </c>
      <c r="F622" s="251" t="s">
        <v>570</v>
      </c>
      <c r="G622" s="248"/>
      <c r="H622" s="252">
        <v>1</v>
      </c>
      <c r="I622" s="253"/>
      <c r="J622" s="248"/>
      <c r="K622" s="248"/>
      <c r="L622" s="254"/>
      <c r="M622" s="255"/>
      <c r="N622" s="256"/>
      <c r="O622" s="256"/>
      <c r="P622" s="256"/>
      <c r="Q622" s="256"/>
      <c r="R622" s="256"/>
      <c r="S622" s="256"/>
      <c r="T622" s="257"/>
      <c r="AT622" s="258" t="s">
        <v>155</v>
      </c>
      <c r="AU622" s="258" t="s">
        <v>83</v>
      </c>
      <c r="AV622" s="12" t="s">
        <v>83</v>
      </c>
      <c r="AW622" s="12" t="s">
        <v>38</v>
      </c>
      <c r="AX622" s="12" t="s">
        <v>74</v>
      </c>
      <c r="AY622" s="258" t="s">
        <v>144</v>
      </c>
    </row>
    <row r="623" s="12" customFormat="1">
      <c r="B623" s="247"/>
      <c r="C623" s="248"/>
      <c r="D623" s="249" t="s">
        <v>155</v>
      </c>
      <c r="E623" s="250" t="s">
        <v>21</v>
      </c>
      <c r="F623" s="251" t="s">
        <v>571</v>
      </c>
      <c r="G623" s="248"/>
      <c r="H623" s="252">
        <v>1</v>
      </c>
      <c r="I623" s="253"/>
      <c r="J623" s="248"/>
      <c r="K623" s="248"/>
      <c r="L623" s="254"/>
      <c r="M623" s="255"/>
      <c r="N623" s="256"/>
      <c r="O623" s="256"/>
      <c r="P623" s="256"/>
      <c r="Q623" s="256"/>
      <c r="R623" s="256"/>
      <c r="S623" s="256"/>
      <c r="T623" s="257"/>
      <c r="AT623" s="258" t="s">
        <v>155</v>
      </c>
      <c r="AU623" s="258" t="s">
        <v>83</v>
      </c>
      <c r="AV623" s="12" t="s">
        <v>83</v>
      </c>
      <c r="AW623" s="12" t="s">
        <v>38</v>
      </c>
      <c r="AX623" s="12" t="s">
        <v>74</v>
      </c>
      <c r="AY623" s="258" t="s">
        <v>144</v>
      </c>
    </row>
    <row r="624" s="12" customFormat="1">
      <c r="B624" s="247"/>
      <c r="C624" s="248"/>
      <c r="D624" s="249" t="s">
        <v>155</v>
      </c>
      <c r="E624" s="250" t="s">
        <v>21</v>
      </c>
      <c r="F624" s="251" t="s">
        <v>572</v>
      </c>
      <c r="G624" s="248"/>
      <c r="H624" s="252">
        <v>1</v>
      </c>
      <c r="I624" s="253"/>
      <c r="J624" s="248"/>
      <c r="K624" s="248"/>
      <c r="L624" s="254"/>
      <c r="M624" s="255"/>
      <c r="N624" s="256"/>
      <c r="O624" s="256"/>
      <c r="P624" s="256"/>
      <c r="Q624" s="256"/>
      <c r="R624" s="256"/>
      <c r="S624" s="256"/>
      <c r="T624" s="257"/>
      <c r="AT624" s="258" t="s">
        <v>155</v>
      </c>
      <c r="AU624" s="258" t="s">
        <v>83</v>
      </c>
      <c r="AV624" s="12" t="s">
        <v>83</v>
      </c>
      <c r="AW624" s="12" t="s">
        <v>38</v>
      </c>
      <c r="AX624" s="12" t="s">
        <v>74</v>
      </c>
      <c r="AY624" s="258" t="s">
        <v>144</v>
      </c>
    </row>
    <row r="625" s="12" customFormat="1">
      <c r="B625" s="247"/>
      <c r="C625" s="248"/>
      <c r="D625" s="249" t="s">
        <v>155</v>
      </c>
      <c r="E625" s="250" t="s">
        <v>21</v>
      </c>
      <c r="F625" s="251" t="s">
        <v>573</v>
      </c>
      <c r="G625" s="248"/>
      <c r="H625" s="252">
        <v>1</v>
      </c>
      <c r="I625" s="253"/>
      <c r="J625" s="248"/>
      <c r="K625" s="248"/>
      <c r="L625" s="254"/>
      <c r="M625" s="255"/>
      <c r="N625" s="256"/>
      <c r="O625" s="256"/>
      <c r="P625" s="256"/>
      <c r="Q625" s="256"/>
      <c r="R625" s="256"/>
      <c r="S625" s="256"/>
      <c r="T625" s="257"/>
      <c r="AT625" s="258" t="s">
        <v>155</v>
      </c>
      <c r="AU625" s="258" t="s">
        <v>83</v>
      </c>
      <c r="AV625" s="12" t="s">
        <v>83</v>
      </c>
      <c r="AW625" s="12" t="s">
        <v>38</v>
      </c>
      <c r="AX625" s="12" t="s">
        <v>74</v>
      </c>
      <c r="AY625" s="258" t="s">
        <v>144</v>
      </c>
    </row>
    <row r="626" s="12" customFormat="1">
      <c r="B626" s="247"/>
      <c r="C626" s="248"/>
      <c r="D626" s="249" t="s">
        <v>155</v>
      </c>
      <c r="E626" s="250" t="s">
        <v>21</v>
      </c>
      <c r="F626" s="251" t="s">
        <v>574</v>
      </c>
      <c r="G626" s="248"/>
      <c r="H626" s="252">
        <v>1</v>
      </c>
      <c r="I626" s="253"/>
      <c r="J626" s="248"/>
      <c r="K626" s="248"/>
      <c r="L626" s="254"/>
      <c r="M626" s="255"/>
      <c r="N626" s="256"/>
      <c r="O626" s="256"/>
      <c r="P626" s="256"/>
      <c r="Q626" s="256"/>
      <c r="R626" s="256"/>
      <c r="S626" s="256"/>
      <c r="T626" s="257"/>
      <c r="AT626" s="258" t="s">
        <v>155</v>
      </c>
      <c r="AU626" s="258" t="s">
        <v>83</v>
      </c>
      <c r="AV626" s="12" t="s">
        <v>83</v>
      </c>
      <c r="AW626" s="12" t="s">
        <v>38</v>
      </c>
      <c r="AX626" s="12" t="s">
        <v>74</v>
      </c>
      <c r="AY626" s="258" t="s">
        <v>144</v>
      </c>
    </row>
    <row r="627" s="14" customFormat="1">
      <c r="B627" s="272"/>
      <c r="C627" s="273"/>
      <c r="D627" s="249" t="s">
        <v>155</v>
      </c>
      <c r="E627" s="274" t="s">
        <v>21</v>
      </c>
      <c r="F627" s="275" t="s">
        <v>575</v>
      </c>
      <c r="G627" s="273"/>
      <c r="H627" s="276">
        <v>7</v>
      </c>
      <c r="I627" s="277"/>
      <c r="J627" s="273"/>
      <c r="K627" s="273"/>
      <c r="L627" s="278"/>
      <c r="M627" s="279"/>
      <c r="N627" s="280"/>
      <c r="O627" s="280"/>
      <c r="P627" s="280"/>
      <c r="Q627" s="280"/>
      <c r="R627" s="280"/>
      <c r="S627" s="280"/>
      <c r="T627" s="281"/>
      <c r="AT627" s="282" t="s">
        <v>155</v>
      </c>
      <c r="AU627" s="282" t="s">
        <v>83</v>
      </c>
      <c r="AV627" s="14" t="s">
        <v>145</v>
      </c>
      <c r="AW627" s="14" t="s">
        <v>38</v>
      </c>
      <c r="AX627" s="14" t="s">
        <v>74</v>
      </c>
      <c r="AY627" s="282" t="s">
        <v>144</v>
      </c>
    </row>
    <row r="628" s="12" customFormat="1">
      <c r="B628" s="247"/>
      <c r="C628" s="248"/>
      <c r="D628" s="249" t="s">
        <v>155</v>
      </c>
      <c r="E628" s="250" t="s">
        <v>21</v>
      </c>
      <c r="F628" s="251" t="s">
        <v>776</v>
      </c>
      <c r="G628" s="248"/>
      <c r="H628" s="252">
        <v>2</v>
      </c>
      <c r="I628" s="253"/>
      <c r="J628" s="248"/>
      <c r="K628" s="248"/>
      <c r="L628" s="254"/>
      <c r="M628" s="255"/>
      <c r="N628" s="256"/>
      <c r="O628" s="256"/>
      <c r="P628" s="256"/>
      <c r="Q628" s="256"/>
      <c r="R628" s="256"/>
      <c r="S628" s="256"/>
      <c r="T628" s="257"/>
      <c r="AT628" s="258" t="s">
        <v>155</v>
      </c>
      <c r="AU628" s="258" t="s">
        <v>83</v>
      </c>
      <c r="AV628" s="12" t="s">
        <v>83</v>
      </c>
      <c r="AW628" s="12" t="s">
        <v>38</v>
      </c>
      <c r="AX628" s="12" t="s">
        <v>74</v>
      </c>
      <c r="AY628" s="258" t="s">
        <v>144</v>
      </c>
    </row>
    <row r="629" s="12" customFormat="1">
      <c r="B629" s="247"/>
      <c r="C629" s="248"/>
      <c r="D629" s="249" t="s">
        <v>155</v>
      </c>
      <c r="E629" s="250" t="s">
        <v>21</v>
      </c>
      <c r="F629" s="251" t="s">
        <v>580</v>
      </c>
      <c r="G629" s="248"/>
      <c r="H629" s="252">
        <v>4</v>
      </c>
      <c r="I629" s="253"/>
      <c r="J629" s="248"/>
      <c r="K629" s="248"/>
      <c r="L629" s="254"/>
      <c r="M629" s="255"/>
      <c r="N629" s="256"/>
      <c r="O629" s="256"/>
      <c r="P629" s="256"/>
      <c r="Q629" s="256"/>
      <c r="R629" s="256"/>
      <c r="S629" s="256"/>
      <c r="T629" s="257"/>
      <c r="AT629" s="258" t="s">
        <v>155</v>
      </c>
      <c r="AU629" s="258" t="s">
        <v>83</v>
      </c>
      <c r="AV629" s="12" t="s">
        <v>83</v>
      </c>
      <c r="AW629" s="12" t="s">
        <v>38</v>
      </c>
      <c r="AX629" s="12" t="s">
        <v>74</v>
      </c>
      <c r="AY629" s="258" t="s">
        <v>144</v>
      </c>
    </row>
    <row r="630" s="12" customFormat="1">
      <c r="B630" s="247"/>
      <c r="C630" s="248"/>
      <c r="D630" s="249" t="s">
        <v>155</v>
      </c>
      <c r="E630" s="250" t="s">
        <v>21</v>
      </c>
      <c r="F630" s="251" t="s">
        <v>581</v>
      </c>
      <c r="G630" s="248"/>
      <c r="H630" s="252">
        <v>1</v>
      </c>
      <c r="I630" s="253"/>
      <c r="J630" s="248"/>
      <c r="K630" s="248"/>
      <c r="L630" s="254"/>
      <c r="M630" s="255"/>
      <c r="N630" s="256"/>
      <c r="O630" s="256"/>
      <c r="P630" s="256"/>
      <c r="Q630" s="256"/>
      <c r="R630" s="256"/>
      <c r="S630" s="256"/>
      <c r="T630" s="257"/>
      <c r="AT630" s="258" t="s">
        <v>155</v>
      </c>
      <c r="AU630" s="258" t="s">
        <v>83</v>
      </c>
      <c r="AV630" s="12" t="s">
        <v>83</v>
      </c>
      <c r="AW630" s="12" t="s">
        <v>38</v>
      </c>
      <c r="AX630" s="12" t="s">
        <v>74</v>
      </c>
      <c r="AY630" s="258" t="s">
        <v>144</v>
      </c>
    </row>
    <row r="631" s="14" customFormat="1">
      <c r="B631" s="272"/>
      <c r="C631" s="273"/>
      <c r="D631" s="249" t="s">
        <v>155</v>
      </c>
      <c r="E631" s="274" t="s">
        <v>21</v>
      </c>
      <c r="F631" s="275" t="s">
        <v>198</v>
      </c>
      <c r="G631" s="273"/>
      <c r="H631" s="276">
        <v>7</v>
      </c>
      <c r="I631" s="277"/>
      <c r="J631" s="273"/>
      <c r="K631" s="273"/>
      <c r="L631" s="278"/>
      <c r="M631" s="279"/>
      <c r="N631" s="280"/>
      <c r="O631" s="280"/>
      <c r="P631" s="280"/>
      <c r="Q631" s="280"/>
      <c r="R631" s="280"/>
      <c r="S631" s="280"/>
      <c r="T631" s="281"/>
      <c r="AT631" s="282" t="s">
        <v>155</v>
      </c>
      <c r="AU631" s="282" t="s">
        <v>83</v>
      </c>
      <c r="AV631" s="14" t="s">
        <v>145</v>
      </c>
      <c r="AW631" s="14" t="s">
        <v>38</v>
      </c>
      <c r="AX631" s="14" t="s">
        <v>74</v>
      </c>
      <c r="AY631" s="282" t="s">
        <v>144</v>
      </c>
    </row>
    <row r="632" s="12" customFormat="1">
      <c r="B632" s="247"/>
      <c r="C632" s="248"/>
      <c r="D632" s="249" t="s">
        <v>155</v>
      </c>
      <c r="E632" s="250" t="s">
        <v>21</v>
      </c>
      <c r="F632" s="251" t="s">
        <v>582</v>
      </c>
      <c r="G632" s="248"/>
      <c r="H632" s="252">
        <v>1</v>
      </c>
      <c r="I632" s="253"/>
      <c r="J632" s="248"/>
      <c r="K632" s="248"/>
      <c r="L632" s="254"/>
      <c r="M632" s="255"/>
      <c r="N632" s="256"/>
      <c r="O632" s="256"/>
      <c r="P632" s="256"/>
      <c r="Q632" s="256"/>
      <c r="R632" s="256"/>
      <c r="S632" s="256"/>
      <c r="T632" s="257"/>
      <c r="AT632" s="258" t="s">
        <v>155</v>
      </c>
      <c r="AU632" s="258" t="s">
        <v>83</v>
      </c>
      <c r="AV632" s="12" t="s">
        <v>83</v>
      </c>
      <c r="AW632" s="12" t="s">
        <v>38</v>
      </c>
      <c r="AX632" s="12" t="s">
        <v>74</v>
      </c>
      <c r="AY632" s="258" t="s">
        <v>144</v>
      </c>
    </row>
    <row r="633" s="13" customFormat="1">
      <c r="B633" s="261"/>
      <c r="C633" s="262"/>
      <c r="D633" s="249" t="s">
        <v>155</v>
      </c>
      <c r="E633" s="263" t="s">
        <v>21</v>
      </c>
      <c r="F633" s="264" t="s">
        <v>181</v>
      </c>
      <c r="G633" s="262"/>
      <c r="H633" s="265">
        <v>15</v>
      </c>
      <c r="I633" s="266"/>
      <c r="J633" s="262"/>
      <c r="K633" s="262"/>
      <c r="L633" s="267"/>
      <c r="M633" s="268"/>
      <c r="N633" s="269"/>
      <c r="O633" s="269"/>
      <c r="P633" s="269"/>
      <c r="Q633" s="269"/>
      <c r="R633" s="269"/>
      <c r="S633" s="269"/>
      <c r="T633" s="270"/>
      <c r="AT633" s="271" t="s">
        <v>155</v>
      </c>
      <c r="AU633" s="271" t="s">
        <v>83</v>
      </c>
      <c r="AV633" s="13" t="s">
        <v>153</v>
      </c>
      <c r="AW633" s="13" t="s">
        <v>38</v>
      </c>
      <c r="AX633" s="13" t="s">
        <v>81</v>
      </c>
      <c r="AY633" s="271" t="s">
        <v>144</v>
      </c>
    </row>
    <row r="634" s="1" customFormat="1" ht="16.5" customHeight="1">
      <c r="B634" s="46"/>
      <c r="C634" s="235" t="s">
        <v>807</v>
      </c>
      <c r="D634" s="235" t="s">
        <v>148</v>
      </c>
      <c r="E634" s="236" t="s">
        <v>808</v>
      </c>
      <c r="F634" s="237" t="s">
        <v>809</v>
      </c>
      <c r="G634" s="238" t="s">
        <v>767</v>
      </c>
      <c r="H634" s="239">
        <v>3</v>
      </c>
      <c r="I634" s="240"/>
      <c r="J634" s="241">
        <f>ROUND(I634*H634,2)</f>
        <v>0</v>
      </c>
      <c r="K634" s="237" t="s">
        <v>152</v>
      </c>
      <c r="L634" s="72"/>
      <c r="M634" s="242" t="s">
        <v>21</v>
      </c>
      <c r="N634" s="243" t="s">
        <v>45</v>
      </c>
      <c r="O634" s="47"/>
      <c r="P634" s="244">
        <f>O634*H634</f>
        <v>0</v>
      </c>
      <c r="Q634" s="244">
        <v>0.0018400000000000001</v>
      </c>
      <c r="R634" s="244">
        <f>Q634*H634</f>
        <v>0.0055200000000000006</v>
      </c>
      <c r="S634" s="244">
        <v>0</v>
      </c>
      <c r="T634" s="245">
        <f>S634*H634</f>
        <v>0</v>
      </c>
      <c r="AR634" s="24" t="s">
        <v>567</v>
      </c>
      <c r="AT634" s="24" t="s">
        <v>148</v>
      </c>
      <c r="AU634" s="24" t="s">
        <v>83</v>
      </c>
      <c r="AY634" s="24" t="s">
        <v>144</v>
      </c>
      <c r="BE634" s="246">
        <f>IF(N634="základní",J634,0)</f>
        <v>0</v>
      </c>
      <c r="BF634" s="246">
        <f>IF(N634="snížená",J634,0)</f>
        <v>0</v>
      </c>
      <c r="BG634" s="246">
        <f>IF(N634="zákl. přenesená",J634,0)</f>
        <v>0</v>
      </c>
      <c r="BH634" s="246">
        <f>IF(N634="sníž. přenesená",J634,0)</f>
        <v>0</v>
      </c>
      <c r="BI634" s="246">
        <f>IF(N634="nulová",J634,0)</f>
        <v>0</v>
      </c>
      <c r="BJ634" s="24" t="s">
        <v>81</v>
      </c>
      <c r="BK634" s="246">
        <f>ROUND(I634*H634,2)</f>
        <v>0</v>
      </c>
      <c r="BL634" s="24" t="s">
        <v>567</v>
      </c>
      <c r="BM634" s="24" t="s">
        <v>810</v>
      </c>
    </row>
    <row r="635" s="12" customFormat="1">
      <c r="B635" s="247"/>
      <c r="C635" s="248"/>
      <c r="D635" s="249" t="s">
        <v>155</v>
      </c>
      <c r="E635" s="250" t="s">
        <v>21</v>
      </c>
      <c r="F635" s="251" t="s">
        <v>811</v>
      </c>
      <c r="G635" s="248"/>
      <c r="H635" s="252">
        <v>1</v>
      </c>
      <c r="I635" s="253"/>
      <c r="J635" s="248"/>
      <c r="K635" s="248"/>
      <c r="L635" s="254"/>
      <c r="M635" s="255"/>
      <c r="N635" s="256"/>
      <c r="O635" s="256"/>
      <c r="P635" s="256"/>
      <c r="Q635" s="256"/>
      <c r="R635" s="256"/>
      <c r="S635" s="256"/>
      <c r="T635" s="257"/>
      <c r="AT635" s="258" t="s">
        <v>155</v>
      </c>
      <c r="AU635" s="258" t="s">
        <v>83</v>
      </c>
      <c r="AV635" s="12" t="s">
        <v>83</v>
      </c>
      <c r="AW635" s="12" t="s">
        <v>38</v>
      </c>
      <c r="AX635" s="12" t="s">
        <v>74</v>
      </c>
      <c r="AY635" s="258" t="s">
        <v>144</v>
      </c>
    </row>
    <row r="636" s="12" customFormat="1">
      <c r="B636" s="247"/>
      <c r="C636" s="248"/>
      <c r="D636" s="249" t="s">
        <v>155</v>
      </c>
      <c r="E636" s="250" t="s">
        <v>21</v>
      </c>
      <c r="F636" s="251" t="s">
        <v>812</v>
      </c>
      <c r="G636" s="248"/>
      <c r="H636" s="252">
        <v>1</v>
      </c>
      <c r="I636" s="253"/>
      <c r="J636" s="248"/>
      <c r="K636" s="248"/>
      <c r="L636" s="254"/>
      <c r="M636" s="255"/>
      <c r="N636" s="256"/>
      <c r="O636" s="256"/>
      <c r="P636" s="256"/>
      <c r="Q636" s="256"/>
      <c r="R636" s="256"/>
      <c r="S636" s="256"/>
      <c r="T636" s="257"/>
      <c r="AT636" s="258" t="s">
        <v>155</v>
      </c>
      <c r="AU636" s="258" t="s">
        <v>83</v>
      </c>
      <c r="AV636" s="12" t="s">
        <v>83</v>
      </c>
      <c r="AW636" s="12" t="s">
        <v>38</v>
      </c>
      <c r="AX636" s="12" t="s">
        <v>74</v>
      </c>
      <c r="AY636" s="258" t="s">
        <v>144</v>
      </c>
    </row>
    <row r="637" s="12" customFormat="1">
      <c r="B637" s="247"/>
      <c r="C637" s="248"/>
      <c r="D637" s="249" t="s">
        <v>155</v>
      </c>
      <c r="E637" s="250" t="s">
        <v>21</v>
      </c>
      <c r="F637" s="251" t="s">
        <v>813</v>
      </c>
      <c r="G637" s="248"/>
      <c r="H637" s="252">
        <v>1</v>
      </c>
      <c r="I637" s="253"/>
      <c r="J637" s="248"/>
      <c r="K637" s="248"/>
      <c r="L637" s="254"/>
      <c r="M637" s="255"/>
      <c r="N637" s="256"/>
      <c r="O637" s="256"/>
      <c r="P637" s="256"/>
      <c r="Q637" s="256"/>
      <c r="R637" s="256"/>
      <c r="S637" s="256"/>
      <c r="T637" s="257"/>
      <c r="AT637" s="258" t="s">
        <v>155</v>
      </c>
      <c r="AU637" s="258" t="s">
        <v>83</v>
      </c>
      <c r="AV637" s="12" t="s">
        <v>83</v>
      </c>
      <c r="AW637" s="12" t="s">
        <v>38</v>
      </c>
      <c r="AX637" s="12" t="s">
        <v>74</v>
      </c>
      <c r="AY637" s="258" t="s">
        <v>144</v>
      </c>
    </row>
    <row r="638" s="13" customFormat="1">
      <c r="B638" s="261"/>
      <c r="C638" s="262"/>
      <c r="D638" s="249" t="s">
        <v>155</v>
      </c>
      <c r="E638" s="263" t="s">
        <v>21</v>
      </c>
      <c r="F638" s="264" t="s">
        <v>181</v>
      </c>
      <c r="G638" s="262"/>
      <c r="H638" s="265">
        <v>3</v>
      </c>
      <c r="I638" s="266"/>
      <c r="J638" s="262"/>
      <c r="K638" s="262"/>
      <c r="L638" s="267"/>
      <c r="M638" s="268"/>
      <c r="N638" s="269"/>
      <c r="O638" s="269"/>
      <c r="P638" s="269"/>
      <c r="Q638" s="269"/>
      <c r="R638" s="269"/>
      <c r="S638" s="269"/>
      <c r="T638" s="270"/>
      <c r="AT638" s="271" t="s">
        <v>155</v>
      </c>
      <c r="AU638" s="271" t="s">
        <v>83</v>
      </c>
      <c r="AV638" s="13" t="s">
        <v>153</v>
      </c>
      <c r="AW638" s="13" t="s">
        <v>38</v>
      </c>
      <c r="AX638" s="13" t="s">
        <v>81</v>
      </c>
      <c r="AY638" s="271" t="s">
        <v>144</v>
      </c>
    </row>
    <row r="639" s="1" customFormat="1" ht="25.5" customHeight="1">
      <c r="B639" s="46"/>
      <c r="C639" s="235" t="s">
        <v>814</v>
      </c>
      <c r="D639" s="235" t="s">
        <v>148</v>
      </c>
      <c r="E639" s="236" t="s">
        <v>815</v>
      </c>
      <c r="F639" s="237" t="s">
        <v>816</v>
      </c>
      <c r="G639" s="238" t="s">
        <v>151</v>
      </c>
      <c r="H639" s="239">
        <v>2</v>
      </c>
      <c r="I639" s="240"/>
      <c r="J639" s="241">
        <f>ROUND(I639*H639,2)</f>
        <v>0</v>
      </c>
      <c r="K639" s="237" t="s">
        <v>152</v>
      </c>
      <c r="L639" s="72"/>
      <c r="M639" s="242" t="s">
        <v>21</v>
      </c>
      <c r="N639" s="243" t="s">
        <v>45</v>
      </c>
      <c r="O639" s="47"/>
      <c r="P639" s="244">
        <f>O639*H639</f>
        <v>0</v>
      </c>
      <c r="Q639" s="244">
        <v>0.00027</v>
      </c>
      <c r="R639" s="244">
        <f>Q639*H639</f>
        <v>0.00054000000000000001</v>
      </c>
      <c r="S639" s="244">
        <v>0</v>
      </c>
      <c r="T639" s="245">
        <f>S639*H639</f>
        <v>0</v>
      </c>
      <c r="AR639" s="24" t="s">
        <v>567</v>
      </c>
      <c r="AT639" s="24" t="s">
        <v>148</v>
      </c>
      <c r="AU639" s="24" t="s">
        <v>83</v>
      </c>
      <c r="AY639" s="24" t="s">
        <v>144</v>
      </c>
      <c r="BE639" s="246">
        <f>IF(N639="základní",J639,0)</f>
        <v>0</v>
      </c>
      <c r="BF639" s="246">
        <f>IF(N639="snížená",J639,0)</f>
        <v>0</v>
      </c>
      <c r="BG639" s="246">
        <f>IF(N639="zákl. přenesená",J639,0)</f>
        <v>0</v>
      </c>
      <c r="BH639" s="246">
        <f>IF(N639="sníž. přenesená",J639,0)</f>
        <v>0</v>
      </c>
      <c r="BI639" s="246">
        <f>IF(N639="nulová",J639,0)</f>
        <v>0</v>
      </c>
      <c r="BJ639" s="24" t="s">
        <v>81</v>
      </c>
      <c r="BK639" s="246">
        <f>ROUND(I639*H639,2)</f>
        <v>0</v>
      </c>
      <c r="BL639" s="24" t="s">
        <v>567</v>
      </c>
      <c r="BM639" s="24" t="s">
        <v>817</v>
      </c>
    </row>
    <row r="640" s="12" customFormat="1">
      <c r="B640" s="247"/>
      <c r="C640" s="248"/>
      <c r="D640" s="249" t="s">
        <v>155</v>
      </c>
      <c r="E640" s="250" t="s">
        <v>21</v>
      </c>
      <c r="F640" s="251" t="s">
        <v>818</v>
      </c>
      <c r="G640" s="248"/>
      <c r="H640" s="252">
        <v>2</v>
      </c>
      <c r="I640" s="253"/>
      <c r="J640" s="248"/>
      <c r="K640" s="248"/>
      <c r="L640" s="254"/>
      <c r="M640" s="255"/>
      <c r="N640" s="256"/>
      <c r="O640" s="256"/>
      <c r="P640" s="256"/>
      <c r="Q640" s="256"/>
      <c r="R640" s="256"/>
      <c r="S640" s="256"/>
      <c r="T640" s="257"/>
      <c r="AT640" s="258" t="s">
        <v>155</v>
      </c>
      <c r="AU640" s="258" t="s">
        <v>83</v>
      </c>
      <c r="AV640" s="12" t="s">
        <v>83</v>
      </c>
      <c r="AW640" s="12" t="s">
        <v>38</v>
      </c>
      <c r="AX640" s="12" t="s">
        <v>81</v>
      </c>
      <c r="AY640" s="258" t="s">
        <v>144</v>
      </c>
    </row>
    <row r="641" s="1" customFormat="1" ht="38.25" customHeight="1">
      <c r="B641" s="46"/>
      <c r="C641" s="235" t="s">
        <v>819</v>
      </c>
      <c r="D641" s="235" t="s">
        <v>148</v>
      </c>
      <c r="E641" s="236" t="s">
        <v>820</v>
      </c>
      <c r="F641" s="237" t="s">
        <v>821</v>
      </c>
      <c r="G641" s="238" t="s">
        <v>164</v>
      </c>
      <c r="H641" s="239">
        <v>0.378</v>
      </c>
      <c r="I641" s="240"/>
      <c r="J641" s="241">
        <f>ROUND(I641*H641,2)</f>
        <v>0</v>
      </c>
      <c r="K641" s="237" t="s">
        <v>152</v>
      </c>
      <c r="L641" s="72"/>
      <c r="M641" s="242" t="s">
        <v>21</v>
      </c>
      <c r="N641" s="243" t="s">
        <v>45</v>
      </c>
      <c r="O641" s="47"/>
      <c r="P641" s="244">
        <f>O641*H641</f>
        <v>0</v>
      </c>
      <c r="Q641" s="244">
        <v>0</v>
      </c>
      <c r="R641" s="244">
        <f>Q641*H641</f>
        <v>0</v>
      </c>
      <c r="S641" s="244">
        <v>0</v>
      </c>
      <c r="T641" s="245">
        <f>S641*H641</f>
        <v>0</v>
      </c>
      <c r="AR641" s="24" t="s">
        <v>567</v>
      </c>
      <c r="AT641" s="24" t="s">
        <v>148</v>
      </c>
      <c r="AU641" s="24" t="s">
        <v>83</v>
      </c>
      <c r="AY641" s="24" t="s">
        <v>144</v>
      </c>
      <c r="BE641" s="246">
        <f>IF(N641="základní",J641,0)</f>
        <v>0</v>
      </c>
      <c r="BF641" s="246">
        <f>IF(N641="snížená",J641,0)</f>
        <v>0</v>
      </c>
      <c r="BG641" s="246">
        <f>IF(N641="zákl. přenesená",J641,0)</f>
        <v>0</v>
      </c>
      <c r="BH641" s="246">
        <f>IF(N641="sníž. přenesená",J641,0)</f>
        <v>0</v>
      </c>
      <c r="BI641" s="246">
        <f>IF(N641="nulová",J641,0)</f>
        <v>0</v>
      </c>
      <c r="BJ641" s="24" t="s">
        <v>81</v>
      </c>
      <c r="BK641" s="246">
        <f>ROUND(I641*H641,2)</f>
        <v>0</v>
      </c>
      <c r="BL641" s="24" t="s">
        <v>567</v>
      </c>
      <c r="BM641" s="24" t="s">
        <v>822</v>
      </c>
    </row>
    <row r="642" s="1" customFormat="1">
      <c r="B642" s="46"/>
      <c r="C642" s="74"/>
      <c r="D642" s="249" t="s">
        <v>166</v>
      </c>
      <c r="E642" s="74"/>
      <c r="F642" s="259" t="s">
        <v>823</v>
      </c>
      <c r="G642" s="74"/>
      <c r="H642" s="74"/>
      <c r="I642" s="203"/>
      <c r="J642" s="74"/>
      <c r="K642" s="74"/>
      <c r="L642" s="72"/>
      <c r="M642" s="260"/>
      <c r="N642" s="47"/>
      <c r="O642" s="47"/>
      <c r="P642" s="47"/>
      <c r="Q642" s="47"/>
      <c r="R642" s="47"/>
      <c r="S642" s="47"/>
      <c r="T642" s="95"/>
      <c r="AT642" s="24" t="s">
        <v>166</v>
      </c>
      <c r="AU642" s="24" t="s">
        <v>83</v>
      </c>
    </row>
    <row r="643" s="11" customFormat="1" ht="29.88" customHeight="1">
      <c r="B643" s="219"/>
      <c r="C643" s="220"/>
      <c r="D643" s="221" t="s">
        <v>73</v>
      </c>
      <c r="E643" s="233" t="s">
        <v>824</v>
      </c>
      <c r="F643" s="233" t="s">
        <v>825</v>
      </c>
      <c r="G643" s="220"/>
      <c r="H643" s="220"/>
      <c r="I643" s="223"/>
      <c r="J643" s="234">
        <f>BK643</f>
        <v>0</v>
      </c>
      <c r="K643" s="220"/>
      <c r="L643" s="225"/>
      <c r="M643" s="226"/>
      <c r="N643" s="227"/>
      <c r="O643" s="227"/>
      <c r="P643" s="228">
        <f>SUM(P644:P650)</f>
        <v>0</v>
      </c>
      <c r="Q643" s="227"/>
      <c r="R643" s="228">
        <f>SUM(R644:R650)</f>
        <v>0.0184</v>
      </c>
      <c r="S643" s="227"/>
      <c r="T643" s="229">
        <f>SUM(T644:T650)</f>
        <v>0</v>
      </c>
      <c r="AR643" s="230" t="s">
        <v>83</v>
      </c>
      <c r="AT643" s="231" t="s">
        <v>73</v>
      </c>
      <c r="AU643" s="231" t="s">
        <v>81</v>
      </c>
      <c r="AY643" s="230" t="s">
        <v>144</v>
      </c>
      <c r="BK643" s="232">
        <f>SUM(BK644:BK650)</f>
        <v>0</v>
      </c>
    </row>
    <row r="644" s="1" customFormat="1" ht="25.5" customHeight="1">
      <c r="B644" s="46"/>
      <c r="C644" s="235" t="s">
        <v>826</v>
      </c>
      <c r="D644" s="235" t="s">
        <v>148</v>
      </c>
      <c r="E644" s="236" t="s">
        <v>827</v>
      </c>
      <c r="F644" s="237" t="s">
        <v>828</v>
      </c>
      <c r="G644" s="238" t="s">
        <v>767</v>
      </c>
      <c r="H644" s="239">
        <v>2</v>
      </c>
      <c r="I644" s="240"/>
      <c r="J644" s="241">
        <f>ROUND(I644*H644,2)</f>
        <v>0</v>
      </c>
      <c r="K644" s="237" t="s">
        <v>152</v>
      </c>
      <c r="L644" s="72"/>
      <c r="M644" s="242" t="s">
        <v>21</v>
      </c>
      <c r="N644" s="243" t="s">
        <v>45</v>
      </c>
      <c r="O644" s="47"/>
      <c r="P644" s="244">
        <f>O644*H644</f>
        <v>0</v>
      </c>
      <c r="Q644" s="244">
        <v>0.0091999999999999998</v>
      </c>
      <c r="R644" s="244">
        <f>Q644*H644</f>
        <v>0.0184</v>
      </c>
      <c r="S644" s="244">
        <v>0</v>
      </c>
      <c r="T644" s="245">
        <f>S644*H644</f>
        <v>0</v>
      </c>
      <c r="AR644" s="24" t="s">
        <v>567</v>
      </c>
      <c r="AT644" s="24" t="s">
        <v>148</v>
      </c>
      <c r="AU644" s="24" t="s">
        <v>83</v>
      </c>
      <c r="AY644" s="24" t="s">
        <v>144</v>
      </c>
      <c r="BE644" s="246">
        <f>IF(N644="základní",J644,0)</f>
        <v>0</v>
      </c>
      <c r="BF644" s="246">
        <f>IF(N644="snížená",J644,0)</f>
        <v>0</v>
      </c>
      <c r="BG644" s="246">
        <f>IF(N644="zákl. přenesená",J644,0)</f>
        <v>0</v>
      </c>
      <c r="BH644" s="246">
        <f>IF(N644="sníž. přenesená",J644,0)</f>
        <v>0</v>
      </c>
      <c r="BI644" s="246">
        <f>IF(N644="nulová",J644,0)</f>
        <v>0</v>
      </c>
      <c r="BJ644" s="24" t="s">
        <v>81</v>
      </c>
      <c r="BK644" s="246">
        <f>ROUND(I644*H644,2)</f>
        <v>0</v>
      </c>
      <c r="BL644" s="24" t="s">
        <v>567</v>
      </c>
      <c r="BM644" s="24" t="s">
        <v>829</v>
      </c>
    </row>
    <row r="645" s="1" customFormat="1">
      <c r="B645" s="46"/>
      <c r="C645" s="74"/>
      <c r="D645" s="249" t="s">
        <v>166</v>
      </c>
      <c r="E645" s="74"/>
      <c r="F645" s="259" t="s">
        <v>830</v>
      </c>
      <c r="G645" s="74"/>
      <c r="H645" s="74"/>
      <c r="I645" s="203"/>
      <c r="J645" s="74"/>
      <c r="K645" s="74"/>
      <c r="L645" s="72"/>
      <c r="M645" s="260"/>
      <c r="N645" s="47"/>
      <c r="O645" s="47"/>
      <c r="P645" s="47"/>
      <c r="Q645" s="47"/>
      <c r="R645" s="47"/>
      <c r="S645" s="47"/>
      <c r="T645" s="95"/>
      <c r="AT645" s="24" t="s">
        <v>166</v>
      </c>
      <c r="AU645" s="24" t="s">
        <v>83</v>
      </c>
    </row>
    <row r="646" s="12" customFormat="1">
      <c r="B646" s="247"/>
      <c r="C646" s="248"/>
      <c r="D646" s="249" t="s">
        <v>155</v>
      </c>
      <c r="E646" s="250" t="s">
        <v>21</v>
      </c>
      <c r="F646" s="251" t="s">
        <v>757</v>
      </c>
      <c r="G646" s="248"/>
      <c r="H646" s="252">
        <v>1</v>
      </c>
      <c r="I646" s="253"/>
      <c r="J646" s="248"/>
      <c r="K646" s="248"/>
      <c r="L646" s="254"/>
      <c r="M646" s="255"/>
      <c r="N646" s="256"/>
      <c r="O646" s="256"/>
      <c r="P646" s="256"/>
      <c r="Q646" s="256"/>
      <c r="R646" s="256"/>
      <c r="S646" s="256"/>
      <c r="T646" s="257"/>
      <c r="AT646" s="258" t="s">
        <v>155</v>
      </c>
      <c r="AU646" s="258" t="s">
        <v>83</v>
      </c>
      <c r="AV646" s="12" t="s">
        <v>83</v>
      </c>
      <c r="AW646" s="12" t="s">
        <v>38</v>
      </c>
      <c r="AX646" s="12" t="s">
        <v>74</v>
      </c>
      <c r="AY646" s="258" t="s">
        <v>144</v>
      </c>
    </row>
    <row r="647" s="12" customFormat="1">
      <c r="B647" s="247"/>
      <c r="C647" s="248"/>
      <c r="D647" s="249" t="s">
        <v>155</v>
      </c>
      <c r="E647" s="250" t="s">
        <v>21</v>
      </c>
      <c r="F647" s="251" t="s">
        <v>758</v>
      </c>
      <c r="G647" s="248"/>
      <c r="H647" s="252">
        <v>1</v>
      </c>
      <c r="I647" s="253"/>
      <c r="J647" s="248"/>
      <c r="K647" s="248"/>
      <c r="L647" s="254"/>
      <c r="M647" s="255"/>
      <c r="N647" s="256"/>
      <c r="O647" s="256"/>
      <c r="P647" s="256"/>
      <c r="Q647" s="256"/>
      <c r="R647" s="256"/>
      <c r="S647" s="256"/>
      <c r="T647" s="257"/>
      <c r="AT647" s="258" t="s">
        <v>155</v>
      </c>
      <c r="AU647" s="258" t="s">
        <v>83</v>
      </c>
      <c r="AV647" s="12" t="s">
        <v>83</v>
      </c>
      <c r="AW647" s="12" t="s">
        <v>38</v>
      </c>
      <c r="AX647" s="12" t="s">
        <v>74</v>
      </c>
      <c r="AY647" s="258" t="s">
        <v>144</v>
      </c>
    </row>
    <row r="648" s="13" customFormat="1">
      <c r="B648" s="261"/>
      <c r="C648" s="262"/>
      <c r="D648" s="249" t="s">
        <v>155</v>
      </c>
      <c r="E648" s="263" t="s">
        <v>21</v>
      </c>
      <c r="F648" s="264" t="s">
        <v>181</v>
      </c>
      <c r="G648" s="262"/>
      <c r="H648" s="265">
        <v>2</v>
      </c>
      <c r="I648" s="266"/>
      <c r="J648" s="262"/>
      <c r="K648" s="262"/>
      <c r="L648" s="267"/>
      <c r="M648" s="268"/>
      <c r="N648" s="269"/>
      <c r="O648" s="269"/>
      <c r="P648" s="269"/>
      <c r="Q648" s="269"/>
      <c r="R648" s="269"/>
      <c r="S648" s="269"/>
      <c r="T648" s="270"/>
      <c r="AT648" s="271" t="s">
        <v>155</v>
      </c>
      <c r="AU648" s="271" t="s">
        <v>83</v>
      </c>
      <c r="AV648" s="13" t="s">
        <v>153</v>
      </c>
      <c r="AW648" s="13" t="s">
        <v>38</v>
      </c>
      <c r="AX648" s="13" t="s">
        <v>81</v>
      </c>
      <c r="AY648" s="271" t="s">
        <v>144</v>
      </c>
    </row>
    <row r="649" s="1" customFormat="1" ht="38.25" customHeight="1">
      <c r="B649" s="46"/>
      <c r="C649" s="235" t="s">
        <v>831</v>
      </c>
      <c r="D649" s="235" t="s">
        <v>148</v>
      </c>
      <c r="E649" s="236" t="s">
        <v>832</v>
      </c>
      <c r="F649" s="237" t="s">
        <v>833</v>
      </c>
      <c r="G649" s="238" t="s">
        <v>164</v>
      </c>
      <c r="H649" s="239">
        <v>0.017999999999999999</v>
      </c>
      <c r="I649" s="240"/>
      <c r="J649" s="241">
        <f>ROUND(I649*H649,2)</f>
        <v>0</v>
      </c>
      <c r="K649" s="237" t="s">
        <v>152</v>
      </c>
      <c r="L649" s="72"/>
      <c r="M649" s="242" t="s">
        <v>21</v>
      </c>
      <c r="N649" s="243" t="s">
        <v>45</v>
      </c>
      <c r="O649" s="47"/>
      <c r="P649" s="244">
        <f>O649*H649</f>
        <v>0</v>
      </c>
      <c r="Q649" s="244">
        <v>0</v>
      </c>
      <c r="R649" s="244">
        <f>Q649*H649</f>
        <v>0</v>
      </c>
      <c r="S649" s="244">
        <v>0</v>
      </c>
      <c r="T649" s="245">
        <f>S649*H649</f>
        <v>0</v>
      </c>
      <c r="AR649" s="24" t="s">
        <v>567</v>
      </c>
      <c r="AT649" s="24" t="s">
        <v>148</v>
      </c>
      <c r="AU649" s="24" t="s">
        <v>83</v>
      </c>
      <c r="AY649" s="24" t="s">
        <v>144</v>
      </c>
      <c r="BE649" s="246">
        <f>IF(N649="základní",J649,0)</f>
        <v>0</v>
      </c>
      <c r="BF649" s="246">
        <f>IF(N649="snížená",J649,0)</f>
        <v>0</v>
      </c>
      <c r="BG649" s="246">
        <f>IF(N649="zákl. přenesená",J649,0)</f>
        <v>0</v>
      </c>
      <c r="BH649" s="246">
        <f>IF(N649="sníž. přenesená",J649,0)</f>
        <v>0</v>
      </c>
      <c r="BI649" s="246">
        <f>IF(N649="nulová",J649,0)</f>
        <v>0</v>
      </c>
      <c r="BJ649" s="24" t="s">
        <v>81</v>
      </c>
      <c r="BK649" s="246">
        <f>ROUND(I649*H649,2)</f>
        <v>0</v>
      </c>
      <c r="BL649" s="24" t="s">
        <v>567</v>
      </c>
      <c r="BM649" s="24" t="s">
        <v>834</v>
      </c>
    </row>
    <row r="650" s="1" customFormat="1">
      <c r="B650" s="46"/>
      <c r="C650" s="74"/>
      <c r="D650" s="249" t="s">
        <v>166</v>
      </c>
      <c r="E650" s="74"/>
      <c r="F650" s="259" t="s">
        <v>835</v>
      </c>
      <c r="G650" s="74"/>
      <c r="H650" s="74"/>
      <c r="I650" s="203"/>
      <c r="J650" s="74"/>
      <c r="K650" s="74"/>
      <c r="L650" s="72"/>
      <c r="M650" s="260"/>
      <c r="N650" s="47"/>
      <c r="O650" s="47"/>
      <c r="P650" s="47"/>
      <c r="Q650" s="47"/>
      <c r="R650" s="47"/>
      <c r="S650" s="47"/>
      <c r="T650" s="95"/>
      <c r="AT650" s="24" t="s">
        <v>166</v>
      </c>
      <c r="AU650" s="24" t="s">
        <v>83</v>
      </c>
    </row>
    <row r="651" s="11" customFormat="1" ht="29.88" customHeight="1">
      <c r="B651" s="219"/>
      <c r="C651" s="220"/>
      <c r="D651" s="221" t="s">
        <v>73</v>
      </c>
      <c r="E651" s="233" t="s">
        <v>836</v>
      </c>
      <c r="F651" s="233" t="s">
        <v>837</v>
      </c>
      <c r="G651" s="220"/>
      <c r="H651" s="220"/>
      <c r="I651" s="223"/>
      <c r="J651" s="234">
        <f>BK651</f>
        <v>0</v>
      </c>
      <c r="K651" s="220"/>
      <c r="L651" s="225"/>
      <c r="M651" s="226"/>
      <c r="N651" s="227"/>
      <c r="O651" s="227"/>
      <c r="P651" s="228">
        <f>SUM(P652:P653)</f>
        <v>0</v>
      </c>
      <c r="Q651" s="227"/>
      <c r="R651" s="228">
        <f>SUM(R652:R653)</f>
        <v>0</v>
      </c>
      <c r="S651" s="227"/>
      <c r="T651" s="229">
        <f>SUM(T652:T653)</f>
        <v>0</v>
      </c>
      <c r="AR651" s="230" t="s">
        <v>83</v>
      </c>
      <c r="AT651" s="231" t="s">
        <v>73</v>
      </c>
      <c r="AU651" s="231" t="s">
        <v>81</v>
      </c>
      <c r="AY651" s="230" t="s">
        <v>144</v>
      </c>
      <c r="BK651" s="232">
        <f>SUM(BK652:BK653)</f>
        <v>0</v>
      </c>
    </row>
    <row r="652" s="1" customFormat="1" ht="25.5" customHeight="1">
      <c r="B652" s="46"/>
      <c r="C652" s="235" t="s">
        <v>838</v>
      </c>
      <c r="D652" s="235" t="s">
        <v>148</v>
      </c>
      <c r="E652" s="236" t="s">
        <v>839</v>
      </c>
      <c r="F652" s="237" t="s">
        <v>840</v>
      </c>
      <c r="G652" s="238" t="s">
        <v>841</v>
      </c>
      <c r="H652" s="239">
        <v>1</v>
      </c>
      <c r="I652" s="240"/>
      <c r="J652" s="241">
        <f>ROUND(I652*H652,2)</f>
        <v>0</v>
      </c>
      <c r="K652" s="237" t="s">
        <v>21</v>
      </c>
      <c r="L652" s="72"/>
      <c r="M652" s="242" t="s">
        <v>21</v>
      </c>
      <c r="N652" s="243" t="s">
        <v>45</v>
      </c>
      <c r="O652" s="47"/>
      <c r="P652" s="244">
        <f>O652*H652</f>
        <v>0</v>
      </c>
      <c r="Q652" s="244">
        <v>0</v>
      </c>
      <c r="R652" s="244">
        <f>Q652*H652</f>
        <v>0</v>
      </c>
      <c r="S652" s="244">
        <v>0</v>
      </c>
      <c r="T652" s="245">
        <f>S652*H652</f>
        <v>0</v>
      </c>
      <c r="AR652" s="24" t="s">
        <v>567</v>
      </c>
      <c r="AT652" s="24" t="s">
        <v>148</v>
      </c>
      <c r="AU652" s="24" t="s">
        <v>83</v>
      </c>
      <c r="AY652" s="24" t="s">
        <v>144</v>
      </c>
      <c r="BE652" s="246">
        <f>IF(N652="základní",J652,0)</f>
        <v>0</v>
      </c>
      <c r="BF652" s="246">
        <f>IF(N652="snížená",J652,0)</f>
        <v>0</v>
      </c>
      <c r="BG652" s="246">
        <f>IF(N652="zákl. přenesená",J652,0)</f>
        <v>0</v>
      </c>
      <c r="BH652" s="246">
        <f>IF(N652="sníž. přenesená",J652,0)</f>
        <v>0</v>
      </c>
      <c r="BI652" s="246">
        <f>IF(N652="nulová",J652,0)</f>
        <v>0</v>
      </c>
      <c r="BJ652" s="24" t="s">
        <v>81</v>
      </c>
      <c r="BK652" s="246">
        <f>ROUND(I652*H652,2)</f>
        <v>0</v>
      </c>
      <c r="BL652" s="24" t="s">
        <v>567</v>
      </c>
      <c r="BM652" s="24" t="s">
        <v>842</v>
      </c>
    </row>
    <row r="653" s="12" customFormat="1">
      <c r="B653" s="247"/>
      <c r="C653" s="248"/>
      <c r="D653" s="249" t="s">
        <v>155</v>
      </c>
      <c r="E653" s="250" t="s">
        <v>21</v>
      </c>
      <c r="F653" s="251" t="s">
        <v>843</v>
      </c>
      <c r="G653" s="248"/>
      <c r="H653" s="252">
        <v>1</v>
      </c>
      <c r="I653" s="253"/>
      <c r="J653" s="248"/>
      <c r="K653" s="248"/>
      <c r="L653" s="254"/>
      <c r="M653" s="255"/>
      <c r="N653" s="256"/>
      <c r="O653" s="256"/>
      <c r="P653" s="256"/>
      <c r="Q653" s="256"/>
      <c r="R653" s="256"/>
      <c r="S653" s="256"/>
      <c r="T653" s="257"/>
      <c r="AT653" s="258" t="s">
        <v>155</v>
      </c>
      <c r="AU653" s="258" t="s">
        <v>83</v>
      </c>
      <c r="AV653" s="12" t="s">
        <v>83</v>
      </c>
      <c r="AW653" s="12" t="s">
        <v>38</v>
      </c>
      <c r="AX653" s="12" t="s">
        <v>81</v>
      </c>
      <c r="AY653" s="258" t="s">
        <v>144</v>
      </c>
    </row>
    <row r="654" s="11" customFormat="1" ht="29.88" customHeight="1">
      <c r="B654" s="219"/>
      <c r="C654" s="220"/>
      <c r="D654" s="221" t="s">
        <v>73</v>
      </c>
      <c r="E654" s="233" t="s">
        <v>844</v>
      </c>
      <c r="F654" s="233" t="s">
        <v>845</v>
      </c>
      <c r="G654" s="220"/>
      <c r="H654" s="220"/>
      <c r="I654" s="223"/>
      <c r="J654" s="234">
        <f>BK654</f>
        <v>0</v>
      </c>
      <c r="K654" s="220"/>
      <c r="L654" s="225"/>
      <c r="M654" s="226"/>
      <c r="N654" s="227"/>
      <c r="O654" s="227"/>
      <c r="P654" s="228">
        <f>SUM(P655:P700)</f>
        <v>0</v>
      </c>
      <c r="Q654" s="227"/>
      <c r="R654" s="228">
        <f>SUM(R655:R700)</f>
        <v>0.042994999999999998</v>
      </c>
      <c r="S654" s="227"/>
      <c r="T654" s="229">
        <f>SUM(T655:T700)</f>
        <v>0</v>
      </c>
      <c r="AR654" s="230" t="s">
        <v>83</v>
      </c>
      <c r="AT654" s="231" t="s">
        <v>73</v>
      </c>
      <c r="AU654" s="231" t="s">
        <v>81</v>
      </c>
      <c r="AY654" s="230" t="s">
        <v>144</v>
      </c>
      <c r="BK654" s="232">
        <f>SUM(BK655:BK700)</f>
        <v>0</v>
      </c>
    </row>
    <row r="655" s="1" customFormat="1" ht="25.5" customHeight="1">
      <c r="B655" s="46"/>
      <c r="C655" s="235" t="s">
        <v>846</v>
      </c>
      <c r="D655" s="235" t="s">
        <v>148</v>
      </c>
      <c r="E655" s="236" t="s">
        <v>847</v>
      </c>
      <c r="F655" s="237" t="s">
        <v>848</v>
      </c>
      <c r="G655" s="238" t="s">
        <v>151</v>
      </c>
      <c r="H655" s="239">
        <v>11</v>
      </c>
      <c r="I655" s="240"/>
      <c r="J655" s="241">
        <f>ROUND(I655*H655,2)</f>
        <v>0</v>
      </c>
      <c r="K655" s="237" t="s">
        <v>152</v>
      </c>
      <c r="L655" s="72"/>
      <c r="M655" s="242" t="s">
        <v>21</v>
      </c>
      <c r="N655" s="243" t="s">
        <v>45</v>
      </c>
      <c r="O655" s="47"/>
      <c r="P655" s="244">
        <f>O655*H655</f>
        <v>0</v>
      </c>
      <c r="Q655" s="244">
        <v>0</v>
      </c>
      <c r="R655" s="244">
        <f>Q655*H655</f>
        <v>0</v>
      </c>
      <c r="S655" s="244">
        <v>0</v>
      </c>
      <c r="T655" s="245">
        <f>S655*H655</f>
        <v>0</v>
      </c>
      <c r="AR655" s="24" t="s">
        <v>567</v>
      </c>
      <c r="AT655" s="24" t="s">
        <v>148</v>
      </c>
      <c r="AU655" s="24" t="s">
        <v>83</v>
      </c>
      <c r="AY655" s="24" t="s">
        <v>144</v>
      </c>
      <c r="BE655" s="246">
        <f>IF(N655="základní",J655,0)</f>
        <v>0</v>
      </c>
      <c r="BF655" s="246">
        <f>IF(N655="snížená",J655,0)</f>
        <v>0</v>
      </c>
      <c r="BG655" s="246">
        <f>IF(N655="zákl. přenesená",J655,0)</f>
        <v>0</v>
      </c>
      <c r="BH655" s="246">
        <f>IF(N655="sníž. přenesená",J655,0)</f>
        <v>0</v>
      </c>
      <c r="BI655" s="246">
        <f>IF(N655="nulová",J655,0)</f>
        <v>0</v>
      </c>
      <c r="BJ655" s="24" t="s">
        <v>81</v>
      </c>
      <c r="BK655" s="246">
        <f>ROUND(I655*H655,2)</f>
        <v>0</v>
      </c>
      <c r="BL655" s="24" t="s">
        <v>567</v>
      </c>
      <c r="BM655" s="24" t="s">
        <v>849</v>
      </c>
    </row>
    <row r="656" s="12" customFormat="1">
      <c r="B656" s="247"/>
      <c r="C656" s="248"/>
      <c r="D656" s="249" t="s">
        <v>155</v>
      </c>
      <c r="E656" s="250" t="s">
        <v>21</v>
      </c>
      <c r="F656" s="251" t="s">
        <v>850</v>
      </c>
      <c r="G656" s="248"/>
      <c r="H656" s="252">
        <v>1</v>
      </c>
      <c r="I656" s="253"/>
      <c r="J656" s="248"/>
      <c r="K656" s="248"/>
      <c r="L656" s="254"/>
      <c r="M656" s="255"/>
      <c r="N656" s="256"/>
      <c r="O656" s="256"/>
      <c r="P656" s="256"/>
      <c r="Q656" s="256"/>
      <c r="R656" s="256"/>
      <c r="S656" s="256"/>
      <c r="T656" s="257"/>
      <c r="AT656" s="258" t="s">
        <v>155</v>
      </c>
      <c r="AU656" s="258" t="s">
        <v>83</v>
      </c>
      <c r="AV656" s="12" t="s">
        <v>83</v>
      </c>
      <c r="AW656" s="12" t="s">
        <v>38</v>
      </c>
      <c r="AX656" s="12" t="s">
        <v>74</v>
      </c>
      <c r="AY656" s="258" t="s">
        <v>144</v>
      </c>
    </row>
    <row r="657" s="12" customFormat="1">
      <c r="B657" s="247"/>
      <c r="C657" s="248"/>
      <c r="D657" s="249" t="s">
        <v>155</v>
      </c>
      <c r="E657" s="250" t="s">
        <v>21</v>
      </c>
      <c r="F657" s="251" t="s">
        <v>851</v>
      </c>
      <c r="G657" s="248"/>
      <c r="H657" s="252">
        <v>1</v>
      </c>
      <c r="I657" s="253"/>
      <c r="J657" s="248"/>
      <c r="K657" s="248"/>
      <c r="L657" s="254"/>
      <c r="M657" s="255"/>
      <c r="N657" s="256"/>
      <c r="O657" s="256"/>
      <c r="P657" s="256"/>
      <c r="Q657" s="256"/>
      <c r="R657" s="256"/>
      <c r="S657" s="256"/>
      <c r="T657" s="257"/>
      <c r="AT657" s="258" t="s">
        <v>155</v>
      </c>
      <c r="AU657" s="258" t="s">
        <v>83</v>
      </c>
      <c r="AV657" s="12" t="s">
        <v>83</v>
      </c>
      <c r="AW657" s="12" t="s">
        <v>38</v>
      </c>
      <c r="AX657" s="12" t="s">
        <v>74</v>
      </c>
      <c r="AY657" s="258" t="s">
        <v>144</v>
      </c>
    </row>
    <row r="658" s="12" customFormat="1">
      <c r="B658" s="247"/>
      <c r="C658" s="248"/>
      <c r="D658" s="249" t="s">
        <v>155</v>
      </c>
      <c r="E658" s="250" t="s">
        <v>21</v>
      </c>
      <c r="F658" s="251" t="s">
        <v>852</v>
      </c>
      <c r="G658" s="248"/>
      <c r="H658" s="252">
        <v>1</v>
      </c>
      <c r="I658" s="253"/>
      <c r="J658" s="248"/>
      <c r="K658" s="248"/>
      <c r="L658" s="254"/>
      <c r="M658" s="255"/>
      <c r="N658" s="256"/>
      <c r="O658" s="256"/>
      <c r="P658" s="256"/>
      <c r="Q658" s="256"/>
      <c r="R658" s="256"/>
      <c r="S658" s="256"/>
      <c r="T658" s="257"/>
      <c r="AT658" s="258" t="s">
        <v>155</v>
      </c>
      <c r="AU658" s="258" t="s">
        <v>83</v>
      </c>
      <c r="AV658" s="12" t="s">
        <v>83</v>
      </c>
      <c r="AW658" s="12" t="s">
        <v>38</v>
      </c>
      <c r="AX658" s="12" t="s">
        <v>74</v>
      </c>
      <c r="AY658" s="258" t="s">
        <v>144</v>
      </c>
    </row>
    <row r="659" s="12" customFormat="1">
      <c r="B659" s="247"/>
      <c r="C659" s="248"/>
      <c r="D659" s="249" t="s">
        <v>155</v>
      </c>
      <c r="E659" s="250" t="s">
        <v>21</v>
      </c>
      <c r="F659" s="251" t="s">
        <v>853</v>
      </c>
      <c r="G659" s="248"/>
      <c r="H659" s="252">
        <v>1</v>
      </c>
      <c r="I659" s="253"/>
      <c r="J659" s="248"/>
      <c r="K659" s="248"/>
      <c r="L659" s="254"/>
      <c r="M659" s="255"/>
      <c r="N659" s="256"/>
      <c r="O659" s="256"/>
      <c r="P659" s="256"/>
      <c r="Q659" s="256"/>
      <c r="R659" s="256"/>
      <c r="S659" s="256"/>
      <c r="T659" s="257"/>
      <c r="AT659" s="258" t="s">
        <v>155</v>
      </c>
      <c r="AU659" s="258" t="s">
        <v>83</v>
      </c>
      <c r="AV659" s="12" t="s">
        <v>83</v>
      </c>
      <c r="AW659" s="12" t="s">
        <v>38</v>
      </c>
      <c r="AX659" s="12" t="s">
        <v>74</v>
      </c>
      <c r="AY659" s="258" t="s">
        <v>144</v>
      </c>
    </row>
    <row r="660" s="12" customFormat="1">
      <c r="B660" s="247"/>
      <c r="C660" s="248"/>
      <c r="D660" s="249" t="s">
        <v>155</v>
      </c>
      <c r="E660" s="250" t="s">
        <v>21</v>
      </c>
      <c r="F660" s="251" t="s">
        <v>854</v>
      </c>
      <c r="G660" s="248"/>
      <c r="H660" s="252">
        <v>1</v>
      </c>
      <c r="I660" s="253"/>
      <c r="J660" s="248"/>
      <c r="K660" s="248"/>
      <c r="L660" s="254"/>
      <c r="M660" s="255"/>
      <c r="N660" s="256"/>
      <c r="O660" s="256"/>
      <c r="P660" s="256"/>
      <c r="Q660" s="256"/>
      <c r="R660" s="256"/>
      <c r="S660" s="256"/>
      <c r="T660" s="257"/>
      <c r="AT660" s="258" t="s">
        <v>155</v>
      </c>
      <c r="AU660" s="258" t="s">
        <v>83</v>
      </c>
      <c r="AV660" s="12" t="s">
        <v>83</v>
      </c>
      <c r="AW660" s="12" t="s">
        <v>38</v>
      </c>
      <c r="AX660" s="12" t="s">
        <v>74</v>
      </c>
      <c r="AY660" s="258" t="s">
        <v>144</v>
      </c>
    </row>
    <row r="661" s="12" customFormat="1">
      <c r="B661" s="247"/>
      <c r="C661" s="248"/>
      <c r="D661" s="249" t="s">
        <v>155</v>
      </c>
      <c r="E661" s="250" t="s">
        <v>21</v>
      </c>
      <c r="F661" s="251" t="s">
        <v>855</v>
      </c>
      <c r="G661" s="248"/>
      <c r="H661" s="252">
        <v>1</v>
      </c>
      <c r="I661" s="253"/>
      <c r="J661" s="248"/>
      <c r="K661" s="248"/>
      <c r="L661" s="254"/>
      <c r="M661" s="255"/>
      <c r="N661" s="256"/>
      <c r="O661" s="256"/>
      <c r="P661" s="256"/>
      <c r="Q661" s="256"/>
      <c r="R661" s="256"/>
      <c r="S661" s="256"/>
      <c r="T661" s="257"/>
      <c r="AT661" s="258" t="s">
        <v>155</v>
      </c>
      <c r="AU661" s="258" t="s">
        <v>83</v>
      </c>
      <c r="AV661" s="12" t="s">
        <v>83</v>
      </c>
      <c r="AW661" s="12" t="s">
        <v>38</v>
      </c>
      <c r="AX661" s="12" t="s">
        <v>74</v>
      </c>
      <c r="AY661" s="258" t="s">
        <v>144</v>
      </c>
    </row>
    <row r="662" s="12" customFormat="1">
      <c r="B662" s="247"/>
      <c r="C662" s="248"/>
      <c r="D662" s="249" t="s">
        <v>155</v>
      </c>
      <c r="E662" s="250" t="s">
        <v>21</v>
      </c>
      <c r="F662" s="251" t="s">
        <v>856</v>
      </c>
      <c r="G662" s="248"/>
      <c r="H662" s="252">
        <v>1</v>
      </c>
      <c r="I662" s="253"/>
      <c r="J662" s="248"/>
      <c r="K662" s="248"/>
      <c r="L662" s="254"/>
      <c r="M662" s="255"/>
      <c r="N662" s="256"/>
      <c r="O662" s="256"/>
      <c r="P662" s="256"/>
      <c r="Q662" s="256"/>
      <c r="R662" s="256"/>
      <c r="S662" s="256"/>
      <c r="T662" s="257"/>
      <c r="AT662" s="258" t="s">
        <v>155</v>
      </c>
      <c r="AU662" s="258" t="s">
        <v>83</v>
      </c>
      <c r="AV662" s="12" t="s">
        <v>83</v>
      </c>
      <c r="AW662" s="12" t="s">
        <v>38</v>
      </c>
      <c r="AX662" s="12" t="s">
        <v>74</v>
      </c>
      <c r="AY662" s="258" t="s">
        <v>144</v>
      </c>
    </row>
    <row r="663" s="12" customFormat="1">
      <c r="B663" s="247"/>
      <c r="C663" s="248"/>
      <c r="D663" s="249" t="s">
        <v>155</v>
      </c>
      <c r="E663" s="250" t="s">
        <v>21</v>
      </c>
      <c r="F663" s="251" t="s">
        <v>857</v>
      </c>
      <c r="G663" s="248"/>
      <c r="H663" s="252">
        <v>1</v>
      </c>
      <c r="I663" s="253"/>
      <c r="J663" s="248"/>
      <c r="K663" s="248"/>
      <c r="L663" s="254"/>
      <c r="M663" s="255"/>
      <c r="N663" s="256"/>
      <c r="O663" s="256"/>
      <c r="P663" s="256"/>
      <c r="Q663" s="256"/>
      <c r="R663" s="256"/>
      <c r="S663" s="256"/>
      <c r="T663" s="257"/>
      <c r="AT663" s="258" t="s">
        <v>155</v>
      </c>
      <c r="AU663" s="258" t="s">
        <v>83</v>
      </c>
      <c r="AV663" s="12" t="s">
        <v>83</v>
      </c>
      <c r="AW663" s="12" t="s">
        <v>38</v>
      </c>
      <c r="AX663" s="12" t="s">
        <v>74</v>
      </c>
      <c r="AY663" s="258" t="s">
        <v>144</v>
      </c>
    </row>
    <row r="664" s="12" customFormat="1">
      <c r="B664" s="247"/>
      <c r="C664" s="248"/>
      <c r="D664" s="249" t="s">
        <v>155</v>
      </c>
      <c r="E664" s="250" t="s">
        <v>21</v>
      </c>
      <c r="F664" s="251" t="s">
        <v>858</v>
      </c>
      <c r="G664" s="248"/>
      <c r="H664" s="252">
        <v>1</v>
      </c>
      <c r="I664" s="253"/>
      <c r="J664" s="248"/>
      <c r="K664" s="248"/>
      <c r="L664" s="254"/>
      <c r="M664" s="255"/>
      <c r="N664" s="256"/>
      <c r="O664" s="256"/>
      <c r="P664" s="256"/>
      <c r="Q664" s="256"/>
      <c r="R664" s="256"/>
      <c r="S664" s="256"/>
      <c r="T664" s="257"/>
      <c r="AT664" s="258" t="s">
        <v>155</v>
      </c>
      <c r="AU664" s="258" t="s">
        <v>83</v>
      </c>
      <c r="AV664" s="12" t="s">
        <v>83</v>
      </c>
      <c r="AW664" s="12" t="s">
        <v>38</v>
      </c>
      <c r="AX664" s="12" t="s">
        <v>74</v>
      </c>
      <c r="AY664" s="258" t="s">
        <v>144</v>
      </c>
    </row>
    <row r="665" s="12" customFormat="1">
      <c r="B665" s="247"/>
      <c r="C665" s="248"/>
      <c r="D665" s="249" t="s">
        <v>155</v>
      </c>
      <c r="E665" s="250" t="s">
        <v>21</v>
      </c>
      <c r="F665" s="251" t="s">
        <v>859</v>
      </c>
      <c r="G665" s="248"/>
      <c r="H665" s="252">
        <v>1</v>
      </c>
      <c r="I665" s="253"/>
      <c r="J665" s="248"/>
      <c r="K665" s="248"/>
      <c r="L665" s="254"/>
      <c r="M665" s="255"/>
      <c r="N665" s="256"/>
      <c r="O665" s="256"/>
      <c r="P665" s="256"/>
      <c r="Q665" s="256"/>
      <c r="R665" s="256"/>
      <c r="S665" s="256"/>
      <c r="T665" s="257"/>
      <c r="AT665" s="258" t="s">
        <v>155</v>
      </c>
      <c r="AU665" s="258" t="s">
        <v>83</v>
      </c>
      <c r="AV665" s="12" t="s">
        <v>83</v>
      </c>
      <c r="AW665" s="12" t="s">
        <v>38</v>
      </c>
      <c r="AX665" s="12" t="s">
        <v>74</v>
      </c>
      <c r="AY665" s="258" t="s">
        <v>144</v>
      </c>
    </row>
    <row r="666" s="12" customFormat="1">
      <c r="B666" s="247"/>
      <c r="C666" s="248"/>
      <c r="D666" s="249" t="s">
        <v>155</v>
      </c>
      <c r="E666" s="250" t="s">
        <v>21</v>
      </c>
      <c r="F666" s="251" t="s">
        <v>860</v>
      </c>
      <c r="G666" s="248"/>
      <c r="H666" s="252">
        <v>1</v>
      </c>
      <c r="I666" s="253"/>
      <c r="J666" s="248"/>
      <c r="K666" s="248"/>
      <c r="L666" s="254"/>
      <c r="M666" s="255"/>
      <c r="N666" s="256"/>
      <c r="O666" s="256"/>
      <c r="P666" s="256"/>
      <c r="Q666" s="256"/>
      <c r="R666" s="256"/>
      <c r="S666" s="256"/>
      <c r="T666" s="257"/>
      <c r="AT666" s="258" t="s">
        <v>155</v>
      </c>
      <c r="AU666" s="258" t="s">
        <v>83</v>
      </c>
      <c r="AV666" s="12" t="s">
        <v>83</v>
      </c>
      <c r="AW666" s="12" t="s">
        <v>38</v>
      </c>
      <c r="AX666" s="12" t="s">
        <v>74</v>
      </c>
      <c r="AY666" s="258" t="s">
        <v>144</v>
      </c>
    </row>
    <row r="667" s="13" customFormat="1">
      <c r="B667" s="261"/>
      <c r="C667" s="262"/>
      <c r="D667" s="249" t="s">
        <v>155</v>
      </c>
      <c r="E667" s="263" t="s">
        <v>21</v>
      </c>
      <c r="F667" s="264" t="s">
        <v>181</v>
      </c>
      <c r="G667" s="262"/>
      <c r="H667" s="265">
        <v>11</v>
      </c>
      <c r="I667" s="266"/>
      <c r="J667" s="262"/>
      <c r="K667" s="262"/>
      <c r="L667" s="267"/>
      <c r="M667" s="268"/>
      <c r="N667" s="269"/>
      <c r="O667" s="269"/>
      <c r="P667" s="269"/>
      <c r="Q667" s="269"/>
      <c r="R667" s="269"/>
      <c r="S667" s="269"/>
      <c r="T667" s="270"/>
      <c r="AT667" s="271" t="s">
        <v>155</v>
      </c>
      <c r="AU667" s="271" t="s">
        <v>83</v>
      </c>
      <c r="AV667" s="13" t="s">
        <v>153</v>
      </c>
      <c r="AW667" s="13" t="s">
        <v>38</v>
      </c>
      <c r="AX667" s="13" t="s">
        <v>81</v>
      </c>
      <c r="AY667" s="271" t="s">
        <v>144</v>
      </c>
    </row>
    <row r="668" s="1" customFormat="1" ht="25.5" customHeight="1">
      <c r="B668" s="46"/>
      <c r="C668" s="283" t="s">
        <v>861</v>
      </c>
      <c r="D668" s="283" t="s">
        <v>379</v>
      </c>
      <c r="E668" s="284" t="s">
        <v>862</v>
      </c>
      <c r="F668" s="285" t="s">
        <v>863</v>
      </c>
      <c r="G668" s="286" t="s">
        <v>151</v>
      </c>
      <c r="H668" s="287">
        <v>8</v>
      </c>
      <c r="I668" s="288"/>
      <c r="J668" s="289">
        <f>ROUND(I668*H668,2)</f>
        <v>0</v>
      </c>
      <c r="K668" s="285" t="s">
        <v>152</v>
      </c>
      <c r="L668" s="290"/>
      <c r="M668" s="291" t="s">
        <v>21</v>
      </c>
      <c r="N668" s="292" t="s">
        <v>45</v>
      </c>
      <c r="O668" s="47"/>
      <c r="P668" s="244">
        <f>O668*H668</f>
        <v>0</v>
      </c>
      <c r="Q668" s="244">
        <v>0.00089999999999999998</v>
      </c>
      <c r="R668" s="244">
        <f>Q668*H668</f>
        <v>0.0071999999999999998</v>
      </c>
      <c r="S668" s="244">
        <v>0</v>
      </c>
      <c r="T668" s="245">
        <f>S668*H668</f>
        <v>0</v>
      </c>
      <c r="AR668" s="24" t="s">
        <v>762</v>
      </c>
      <c r="AT668" s="24" t="s">
        <v>379</v>
      </c>
      <c r="AU668" s="24" t="s">
        <v>83</v>
      </c>
      <c r="AY668" s="24" t="s">
        <v>144</v>
      </c>
      <c r="BE668" s="246">
        <f>IF(N668="základní",J668,0)</f>
        <v>0</v>
      </c>
      <c r="BF668" s="246">
        <f>IF(N668="snížená",J668,0)</f>
        <v>0</v>
      </c>
      <c r="BG668" s="246">
        <f>IF(N668="zákl. přenesená",J668,0)</f>
        <v>0</v>
      </c>
      <c r="BH668" s="246">
        <f>IF(N668="sníž. přenesená",J668,0)</f>
        <v>0</v>
      </c>
      <c r="BI668" s="246">
        <f>IF(N668="nulová",J668,0)</f>
        <v>0</v>
      </c>
      <c r="BJ668" s="24" t="s">
        <v>81</v>
      </c>
      <c r="BK668" s="246">
        <f>ROUND(I668*H668,2)</f>
        <v>0</v>
      </c>
      <c r="BL668" s="24" t="s">
        <v>567</v>
      </c>
      <c r="BM668" s="24" t="s">
        <v>864</v>
      </c>
    </row>
    <row r="669" s="12" customFormat="1">
      <c r="B669" s="247"/>
      <c r="C669" s="248"/>
      <c r="D669" s="249" t="s">
        <v>155</v>
      </c>
      <c r="E669" s="250" t="s">
        <v>21</v>
      </c>
      <c r="F669" s="251" t="s">
        <v>851</v>
      </c>
      <c r="G669" s="248"/>
      <c r="H669" s="252">
        <v>1</v>
      </c>
      <c r="I669" s="253"/>
      <c r="J669" s="248"/>
      <c r="K669" s="248"/>
      <c r="L669" s="254"/>
      <c r="M669" s="255"/>
      <c r="N669" s="256"/>
      <c r="O669" s="256"/>
      <c r="P669" s="256"/>
      <c r="Q669" s="256"/>
      <c r="R669" s="256"/>
      <c r="S669" s="256"/>
      <c r="T669" s="257"/>
      <c r="AT669" s="258" t="s">
        <v>155</v>
      </c>
      <c r="AU669" s="258" t="s">
        <v>83</v>
      </c>
      <c r="AV669" s="12" t="s">
        <v>83</v>
      </c>
      <c r="AW669" s="12" t="s">
        <v>38</v>
      </c>
      <c r="AX669" s="12" t="s">
        <v>74</v>
      </c>
      <c r="AY669" s="258" t="s">
        <v>144</v>
      </c>
    </row>
    <row r="670" s="12" customFormat="1">
      <c r="B670" s="247"/>
      <c r="C670" s="248"/>
      <c r="D670" s="249" t="s">
        <v>155</v>
      </c>
      <c r="E670" s="250" t="s">
        <v>21</v>
      </c>
      <c r="F670" s="251" t="s">
        <v>852</v>
      </c>
      <c r="G670" s="248"/>
      <c r="H670" s="252">
        <v>1</v>
      </c>
      <c r="I670" s="253"/>
      <c r="J670" s="248"/>
      <c r="K670" s="248"/>
      <c r="L670" s="254"/>
      <c r="M670" s="255"/>
      <c r="N670" s="256"/>
      <c r="O670" s="256"/>
      <c r="P670" s="256"/>
      <c r="Q670" s="256"/>
      <c r="R670" s="256"/>
      <c r="S670" s="256"/>
      <c r="T670" s="257"/>
      <c r="AT670" s="258" t="s">
        <v>155</v>
      </c>
      <c r="AU670" s="258" t="s">
        <v>83</v>
      </c>
      <c r="AV670" s="12" t="s">
        <v>83</v>
      </c>
      <c r="AW670" s="12" t="s">
        <v>38</v>
      </c>
      <c r="AX670" s="12" t="s">
        <v>74</v>
      </c>
      <c r="AY670" s="258" t="s">
        <v>144</v>
      </c>
    </row>
    <row r="671" s="12" customFormat="1">
      <c r="B671" s="247"/>
      <c r="C671" s="248"/>
      <c r="D671" s="249" t="s">
        <v>155</v>
      </c>
      <c r="E671" s="250" t="s">
        <v>21</v>
      </c>
      <c r="F671" s="251" t="s">
        <v>853</v>
      </c>
      <c r="G671" s="248"/>
      <c r="H671" s="252">
        <v>1</v>
      </c>
      <c r="I671" s="253"/>
      <c r="J671" s="248"/>
      <c r="K671" s="248"/>
      <c r="L671" s="254"/>
      <c r="M671" s="255"/>
      <c r="N671" s="256"/>
      <c r="O671" s="256"/>
      <c r="P671" s="256"/>
      <c r="Q671" s="256"/>
      <c r="R671" s="256"/>
      <c r="S671" s="256"/>
      <c r="T671" s="257"/>
      <c r="AT671" s="258" t="s">
        <v>155</v>
      </c>
      <c r="AU671" s="258" t="s">
        <v>83</v>
      </c>
      <c r="AV671" s="12" t="s">
        <v>83</v>
      </c>
      <c r="AW671" s="12" t="s">
        <v>38</v>
      </c>
      <c r="AX671" s="12" t="s">
        <v>74</v>
      </c>
      <c r="AY671" s="258" t="s">
        <v>144</v>
      </c>
    </row>
    <row r="672" s="12" customFormat="1">
      <c r="B672" s="247"/>
      <c r="C672" s="248"/>
      <c r="D672" s="249" t="s">
        <v>155</v>
      </c>
      <c r="E672" s="250" t="s">
        <v>21</v>
      </c>
      <c r="F672" s="251" t="s">
        <v>854</v>
      </c>
      <c r="G672" s="248"/>
      <c r="H672" s="252">
        <v>1</v>
      </c>
      <c r="I672" s="253"/>
      <c r="J672" s="248"/>
      <c r="K672" s="248"/>
      <c r="L672" s="254"/>
      <c r="M672" s="255"/>
      <c r="N672" s="256"/>
      <c r="O672" s="256"/>
      <c r="P672" s="256"/>
      <c r="Q672" s="256"/>
      <c r="R672" s="256"/>
      <c r="S672" s="256"/>
      <c r="T672" s="257"/>
      <c r="AT672" s="258" t="s">
        <v>155</v>
      </c>
      <c r="AU672" s="258" t="s">
        <v>83</v>
      </c>
      <c r="AV672" s="12" t="s">
        <v>83</v>
      </c>
      <c r="AW672" s="12" t="s">
        <v>38</v>
      </c>
      <c r="AX672" s="12" t="s">
        <v>74</v>
      </c>
      <c r="AY672" s="258" t="s">
        <v>144</v>
      </c>
    </row>
    <row r="673" s="12" customFormat="1">
      <c r="B673" s="247"/>
      <c r="C673" s="248"/>
      <c r="D673" s="249" t="s">
        <v>155</v>
      </c>
      <c r="E673" s="250" t="s">
        <v>21</v>
      </c>
      <c r="F673" s="251" t="s">
        <v>855</v>
      </c>
      <c r="G673" s="248"/>
      <c r="H673" s="252">
        <v>1</v>
      </c>
      <c r="I673" s="253"/>
      <c r="J673" s="248"/>
      <c r="K673" s="248"/>
      <c r="L673" s="254"/>
      <c r="M673" s="255"/>
      <c r="N673" s="256"/>
      <c r="O673" s="256"/>
      <c r="P673" s="256"/>
      <c r="Q673" s="256"/>
      <c r="R673" s="256"/>
      <c r="S673" s="256"/>
      <c r="T673" s="257"/>
      <c r="AT673" s="258" t="s">
        <v>155</v>
      </c>
      <c r="AU673" s="258" t="s">
        <v>83</v>
      </c>
      <c r="AV673" s="12" t="s">
        <v>83</v>
      </c>
      <c r="AW673" s="12" t="s">
        <v>38</v>
      </c>
      <c r="AX673" s="12" t="s">
        <v>74</v>
      </c>
      <c r="AY673" s="258" t="s">
        <v>144</v>
      </c>
    </row>
    <row r="674" s="12" customFormat="1">
      <c r="B674" s="247"/>
      <c r="C674" s="248"/>
      <c r="D674" s="249" t="s">
        <v>155</v>
      </c>
      <c r="E674" s="250" t="s">
        <v>21</v>
      </c>
      <c r="F674" s="251" t="s">
        <v>856</v>
      </c>
      <c r="G674" s="248"/>
      <c r="H674" s="252">
        <v>1</v>
      </c>
      <c r="I674" s="253"/>
      <c r="J674" s="248"/>
      <c r="K674" s="248"/>
      <c r="L674" s="254"/>
      <c r="M674" s="255"/>
      <c r="N674" s="256"/>
      <c r="O674" s="256"/>
      <c r="P674" s="256"/>
      <c r="Q674" s="256"/>
      <c r="R674" s="256"/>
      <c r="S674" s="256"/>
      <c r="T674" s="257"/>
      <c r="AT674" s="258" t="s">
        <v>155</v>
      </c>
      <c r="AU674" s="258" t="s">
        <v>83</v>
      </c>
      <c r="AV674" s="12" t="s">
        <v>83</v>
      </c>
      <c r="AW674" s="12" t="s">
        <v>38</v>
      </c>
      <c r="AX674" s="12" t="s">
        <v>74</v>
      </c>
      <c r="AY674" s="258" t="s">
        <v>144</v>
      </c>
    </row>
    <row r="675" s="12" customFormat="1">
      <c r="B675" s="247"/>
      <c r="C675" s="248"/>
      <c r="D675" s="249" t="s">
        <v>155</v>
      </c>
      <c r="E675" s="250" t="s">
        <v>21</v>
      </c>
      <c r="F675" s="251" t="s">
        <v>857</v>
      </c>
      <c r="G675" s="248"/>
      <c r="H675" s="252">
        <v>1</v>
      </c>
      <c r="I675" s="253"/>
      <c r="J675" s="248"/>
      <c r="K675" s="248"/>
      <c r="L675" s="254"/>
      <c r="M675" s="255"/>
      <c r="N675" s="256"/>
      <c r="O675" s="256"/>
      <c r="P675" s="256"/>
      <c r="Q675" s="256"/>
      <c r="R675" s="256"/>
      <c r="S675" s="256"/>
      <c r="T675" s="257"/>
      <c r="AT675" s="258" t="s">
        <v>155</v>
      </c>
      <c r="AU675" s="258" t="s">
        <v>83</v>
      </c>
      <c r="AV675" s="12" t="s">
        <v>83</v>
      </c>
      <c r="AW675" s="12" t="s">
        <v>38</v>
      </c>
      <c r="AX675" s="12" t="s">
        <v>74</v>
      </c>
      <c r="AY675" s="258" t="s">
        <v>144</v>
      </c>
    </row>
    <row r="676" s="12" customFormat="1">
      <c r="B676" s="247"/>
      <c r="C676" s="248"/>
      <c r="D676" s="249" t="s">
        <v>155</v>
      </c>
      <c r="E676" s="250" t="s">
        <v>21</v>
      </c>
      <c r="F676" s="251" t="s">
        <v>858</v>
      </c>
      <c r="G676" s="248"/>
      <c r="H676" s="252">
        <v>1</v>
      </c>
      <c r="I676" s="253"/>
      <c r="J676" s="248"/>
      <c r="K676" s="248"/>
      <c r="L676" s="254"/>
      <c r="M676" s="255"/>
      <c r="N676" s="256"/>
      <c r="O676" s="256"/>
      <c r="P676" s="256"/>
      <c r="Q676" s="256"/>
      <c r="R676" s="256"/>
      <c r="S676" s="256"/>
      <c r="T676" s="257"/>
      <c r="AT676" s="258" t="s">
        <v>155</v>
      </c>
      <c r="AU676" s="258" t="s">
        <v>83</v>
      </c>
      <c r="AV676" s="12" t="s">
        <v>83</v>
      </c>
      <c r="AW676" s="12" t="s">
        <v>38</v>
      </c>
      <c r="AX676" s="12" t="s">
        <v>74</v>
      </c>
      <c r="AY676" s="258" t="s">
        <v>144</v>
      </c>
    </row>
    <row r="677" s="13" customFormat="1">
      <c r="B677" s="261"/>
      <c r="C677" s="262"/>
      <c r="D677" s="249" t="s">
        <v>155</v>
      </c>
      <c r="E677" s="263" t="s">
        <v>21</v>
      </c>
      <c r="F677" s="264" t="s">
        <v>181</v>
      </c>
      <c r="G677" s="262"/>
      <c r="H677" s="265">
        <v>8</v>
      </c>
      <c r="I677" s="266"/>
      <c r="J677" s="262"/>
      <c r="K677" s="262"/>
      <c r="L677" s="267"/>
      <c r="M677" s="268"/>
      <c r="N677" s="269"/>
      <c r="O677" s="269"/>
      <c r="P677" s="269"/>
      <c r="Q677" s="269"/>
      <c r="R677" s="269"/>
      <c r="S677" s="269"/>
      <c r="T677" s="270"/>
      <c r="AT677" s="271" t="s">
        <v>155</v>
      </c>
      <c r="AU677" s="271" t="s">
        <v>83</v>
      </c>
      <c r="AV677" s="13" t="s">
        <v>153</v>
      </c>
      <c r="AW677" s="13" t="s">
        <v>38</v>
      </c>
      <c r="AX677" s="13" t="s">
        <v>81</v>
      </c>
      <c r="AY677" s="271" t="s">
        <v>144</v>
      </c>
    </row>
    <row r="678" s="1" customFormat="1" ht="25.5" customHeight="1">
      <c r="B678" s="46"/>
      <c r="C678" s="283" t="s">
        <v>865</v>
      </c>
      <c r="D678" s="283" t="s">
        <v>379</v>
      </c>
      <c r="E678" s="284" t="s">
        <v>866</v>
      </c>
      <c r="F678" s="285" t="s">
        <v>867</v>
      </c>
      <c r="G678" s="286" t="s">
        <v>151</v>
      </c>
      <c r="H678" s="287">
        <v>3</v>
      </c>
      <c r="I678" s="288"/>
      <c r="J678" s="289">
        <f>ROUND(I678*H678,2)</f>
        <v>0</v>
      </c>
      <c r="K678" s="285" t="s">
        <v>152</v>
      </c>
      <c r="L678" s="290"/>
      <c r="M678" s="291" t="s">
        <v>21</v>
      </c>
      <c r="N678" s="292" t="s">
        <v>45</v>
      </c>
      <c r="O678" s="47"/>
      <c r="P678" s="244">
        <f>O678*H678</f>
        <v>0</v>
      </c>
      <c r="Q678" s="244">
        <v>0.00048000000000000001</v>
      </c>
      <c r="R678" s="244">
        <f>Q678*H678</f>
        <v>0.0014400000000000001</v>
      </c>
      <c r="S678" s="244">
        <v>0</v>
      </c>
      <c r="T678" s="245">
        <f>S678*H678</f>
        <v>0</v>
      </c>
      <c r="AR678" s="24" t="s">
        <v>762</v>
      </c>
      <c r="AT678" s="24" t="s">
        <v>379</v>
      </c>
      <c r="AU678" s="24" t="s">
        <v>83</v>
      </c>
      <c r="AY678" s="24" t="s">
        <v>144</v>
      </c>
      <c r="BE678" s="246">
        <f>IF(N678="základní",J678,0)</f>
        <v>0</v>
      </c>
      <c r="BF678" s="246">
        <f>IF(N678="snížená",J678,0)</f>
        <v>0</v>
      </c>
      <c r="BG678" s="246">
        <f>IF(N678="zákl. přenesená",J678,0)</f>
        <v>0</v>
      </c>
      <c r="BH678" s="246">
        <f>IF(N678="sníž. přenesená",J678,0)</f>
        <v>0</v>
      </c>
      <c r="BI678" s="246">
        <f>IF(N678="nulová",J678,0)</f>
        <v>0</v>
      </c>
      <c r="BJ678" s="24" t="s">
        <v>81</v>
      </c>
      <c r="BK678" s="246">
        <f>ROUND(I678*H678,2)</f>
        <v>0</v>
      </c>
      <c r="BL678" s="24" t="s">
        <v>567</v>
      </c>
      <c r="BM678" s="24" t="s">
        <v>868</v>
      </c>
    </row>
    <row r="679" s="12" customFormat="1">
      <c r="B679" s="247"/>
      <c r="C679" s="248"/>
      <c r="D679" s="249" t="s">
        <v>155</v>
      </c>
      <c r="E679" s="250" t="s">
        <v>21</v>
      </c>
      <c r="F679" s="251" t="s">
        <v>850</v>
      </c>
      <c r="G679" s="248"/>
      <c r="H679" s="252">
        <v>1</v>
      </c>
      <c r="I679" s="253"/>
      <c r="J679" s="248"/>
      <c r="K679" s="248"/>
      <c r="L679" s="254"/>
      <c r="M679" s="255"/>
      <c r="N679" s="256"/>
      <c r="O679" s="256"/>
      <c r="P679" s="256"/>
      <c r="Q679" s="256"/>
      <c r="R679" s="256"/>
      <c r="S679" s="256"/>
      <c r="T679" s="257"/>
      <c r="AT679" s="258" t="s">
        <v>155</v>
      </c>
      <c r="AU679" s="258" t="s">
        <v>83</v>
      </c>
      <c r="AV679" s="12" t="s">
        <v>83</v>
      </c>
      <c r="AW679" s="12" t="s">
        <v>38</v>
      </c>
      <c r="AX679" s="12" t="s">
        <v>74</v>
      </c>
      <c r="AY679" s="258" t="s">
        <v>144</v>
      </c>
    </row>
    <row r="680" s="12" customFormat="1">
      <c r="B680" s="247"/>
      <c r="C680" s="248"/>
      <c r="D680" s="249" t="s">
        <v>155</v>
      </c>
      <c r="E680" s="250" t="s">
        <v>21</v>
      </c>
      <c r="F680" s="251" t="s">
        <v>859</v>
      </c>
      <c r="G680" s="248"/>
      <c r="H680" s="252">
        <v>1</v>
      </c>
      <c r="I680" s="253"/>
      <c r="J680" s="248"/>
      <c r="K680" s="248"/>
      <c r="L680" s="254"/>
      <c r="M680" s="255"/>
      <c r="N680" s="256"/>
      <c r="O680" s="256"/>
      <c r="P680" s="256"/>
      <c r="Q680" s="256"/>
      <c r="R680" s="256"/>
      <c r="S680" s="256"/>
      <c r="T680" s="257"/>
      <c r="AT680" s="258" t="s">
        <v>155</v>
      </c>
      <c r="AU680" s="258" t="s">
        <v>83</v>
      </c>
      <c r="AV680" s="12" t="s">
        <v>83</v>
      </c>
      <c r="AW680" s="12" t="s">
        <v>38</v>
      </c>
      <c r="AX680" s="12" t="s">
        <v>74</v>
      </c>
      <c r="AY680" s="258" t="s">
        <v>144</v>
      </c>
    </row>
    <row r="681" s="12" customFormat="1">
      <c r="B681" s="247"/>
      <c r="C681" s="248"/>
      <c r="D681" s="249" t="s">
        <v>155</v>
      </c>
      <c r="E681" s="250" t="s">
        <v>21</v>
      </c>
      <c r="F681" s="251" t="s">
        <v>860</v>
      </c>
      <c r="G681" s="248"/>
      <c r="H681" s="252">
        <v>1</v>
      </c>
      <c r="I681" s="253"/>
      <c r="J681" s="248"/>
      <c r="K681" s="248"/>
      <c r="L681" s="254"/>
      <c r="M681" s="255"/>
      <c r="N681" s="256"/>
      <c r="O681" s="256"/>
      <c r="P681" s="256"/>
      <c r="Q681" s="256"/>
      <c r="R681" s="256"/>
      <c r="S681" s="256"/>
      <c r="T681" s="257"/>
      <c r="AT681" s="258" t="s">
        <v>155</v>
      </c>
      <c r="AU681" s="258" t="s">
        <v>83</v>
      </c>
      <c r="AV681" s="12" t="s">
        <v>83</v>
      </c>
      <c r="AW681" s="12" t="s">
        <v>38</v>
      </c>
      <c r="AX681" s="12" t="s">
        <v>74</v>
      </c>
      <c r="AY681" s="258" t="s">
        <v>144</v>
      </c>
    </row>
    <row r="682" s="13" customFormat="1">
      <c r="B682" s="261"/>
      <c r="C682" s="262"/>
      <c r="D682" s="249" t="s">
        <v>155</v>
      </c>
      <c r="E682" s="263" t="s">
        <v>21</v>
      </c>
      <c r="F682" s="264" t="s">
        <v>181</v>
      </c>
      <c r="G682" s="262"/>
      <c r="H682" s="265">
        <v>3</v>
      </c>
      <c r="I682" s="266"/>
      <c r="J682" s="262"/>
      <c r="K682" s="262"/>
      <c r="L682" s="267"/>
      <c r="M682" s="268"/>
      <c r="N682" s="269"/>
      <c r="O682" s="269"/>
      <c r="P682" s="269"/>
      <c r="Q682" s="269"/>
      <c r="R682" s="269"/>
      <c r="S682" s="269"/>
      <c r="T682" s="270"/>
      <c r="AT682" s="271" t="s">
        <v>155</v>
      </c>
      <c r="AU682" s="271" t="s">
        <v>83</v>
      </c>
      <c r="AV682" s="13" t="s">
        <v>153</v>
      </c>
      <c r="AW682" s="13" t="s">
        <v>38</v>
      </c>
      <c r="AX682" s="13" t="s">
        <v>81</v>
      </c>
      <c r="AY682" s="271" t="s">
        <v>144</v>
      </c>
    </row>
    <row r="683" s="1" customFormat="1" ht="16.5" customHeight="1">
      <c r="B683" s="46"/>
      <c r="C683" s="235" t="s">
        <v>869</v>
      </c>
      <c r="D683" s="235" t="s">
        <v>148</v>
      </c>
      <c r="E683" s="236" t="s">
        <v>870</v>
      </c>
      <c r="F683" s="237" t="s">
        <v>871</v>
      </c>
      <c r="G683" s="238" t="s">
        <v>151</v>
      </c>
      <c r="H683" s="239">
        <v>1</v>
      </c>
      <c r="I683" s="240"/>
      <c r="J683" s="241">
        <f>ROUND(I683*H683,2)</f>
        <v>0</v>
      </c>
      <c r="K683" s="237" t="s">
        <v>152</v>
      </c>
      <c r="L683" s="72"/>
      <c r="M683" s="242" t="s">
        <v>21</v>
      </c>
      <c r="N683" s="243" t="s">
        <v>45</v>
      </c>
      <c r="O683" s="47"/>
      <c r="P683" s="244">
        <f>O683*H683</f>
        <v>0</v>
      </c>
      <c r="Q683" s="244">
        <v>0</v>
      </c>
      <c r="R683" s="244">
        <f>Q683*H683</f>
        <v>0</v>
      </c>
      <c r="S683" s="244">
        <v>0</v>
      </c>
      <c r="T683" s="245">
        <f>S683*H683</f>
        <v>0</v>
      </c>
      <c r="AR683" s="24" t="s">
        <v>567</v>
      </c>
      <c r="AT683" s="24" t="s">
        <v>148</v>
      </c>
      <c r="AU683" s="24" t="s">
        <v>83</v>
      </c>
      <c r="AY683" s="24" t="s">
        <v>144</v>
      </c>
      <c r="BE683" s="246">
        <f>IF(N683="základní",J683,0)</f>
        <v>0</v>
      </c>
      <c r="BF683" s="246">
        <f>IF(N683="snížená",J683,0)</f>
        <v>0</v>
      </c>
      <c r="BG683" s="246">
        <f>IF(N683="zákl. přenesená",J683,0)</f>
        <v>0</v>
      </c>
      <c r="BH683" s="246">
        <f>IF(N683="sníž. přenesená",J683,0)</f>
        <v>0</v>
      </c>
      <c r="BI683" s="246">
        <f>IF(N683="nulová",J683,0)</f>
        <v>0</v>
      </c>
      <c r="BJ683" s="24" t="s">
        <v>81</v>
      </c>
      <c r="BK683" s="246">
        <f>ROUND(I683*H683,2)</f>
        <v>0</v>
      </c>
      <c r="BL683" s="24" t="s">
        <v>567</v>
      </c>
      <c r="BM683" s="24" t="s">
        <v>872</v>
      </c>
    </row>
    <row r="684" s="12" customFormat="1">
      <c r="B684" s="247"/>
      <c r="C684" s="248"/>
      <c r="D684" s="249" t="s">
        <v>155</v>
      </c>
      <c r="E684" s="250" t="s">
        <v>21</v>
      </c>
      <c r="F684" s="251" t="s">
        <v>873</v>
      </c>
      <c r="G684" s="248"/>
      <c r="H684" s="252">
        <v>1</v>
      </c>
      <c r="I684" s="253"/>
      <c r="J684" s="248"/>
      <c r="K684" s="248"/>
      <c r="L684" s="254"/>
      <c r="M684" s="255"/>
      <c r="N684" s="256"/>
      <c r="O684" s="256"/>
      <c r="P684" s="256"/>
      <c r="Q684" s="256"/>
      <c r="R684" s="256"/>
      <c r="S684" s="256"/>
      <c r="T684" s="257"/>
      <c r="AT684" s="258" t="s">
        <v>155</v>
      </c>
      <c r="AU684" s="258" t="s">
        <v>83</v>
      </c>
      <c r="AV684" s="12" t="s">
        <v>83</v>
      </c>
      <c r="AW684" s="12" t="s">
        <v>38</v>
      </c>
      <c r="AX684" s="12" t="s">
        <v>81</v>
      </c>
      <c r="AY684" s="258" t="s">
        <v>144</v>
      </c>
    </row>
    <row r="685" s="1" customFormat="1" ht="25.5" customHeight="1">
      <c r="B685" s="46"/>
      <c r="C685" s="283" t="s">
        <v>874</v>
      </c>
      <c r="D685" s="283" t="s">
        <v>379</v>
      </c>
      <c r="E685" s="284" t="s">
        <v>875</v>
      </c>
      <c r="F685" s="285" t="s">
        <v>876</v>
      </c>
      <c r="G685" s="286" t="s">
        <v>151</v>
      </c>
      <c r="H685" s="287">
        <v>1</v>
      </c>
      <c r="I685" s="288"/>
      <c r="J685" s="289">
        <f>ROUND(I685*H685,2)</f>
        <v>0</v>
      </c>
      <c r="K685" s="285" t="s">
        <v>152</v>
      </c>
      <c r="L685" s="290"/>
      <c r="M685" s="291" t="s">
        <v>21</v>
      </c>
      <c r="N685" s="292" t="s">
        <v>45</v>
      </c>
      <c r="O685" s="47"/>
      <c r="P685" s="244">
        <f>O685*H685</f>
        <v>0</v>
      </c>
      <c r="Q685" s="244">
        <v>0.00044000000000000002</v>
      </c>
      <c r="R685" s="244">
        <f>Q685*H685</f>
        <v>0.00044000000000000002</v>
      </c>
      <c r="S685" s="244">
        <v>0</v>
      </c>
      <c r="T685" s="245">
        <f>S685*H685</f>
        <v>0</v>
      </c>
      <c r="AR685" s="24" t="s">
        <v>762</v>
      </c>
      <c r="AT685" s="24" t="s">
        <v>379</v>
      </c>
      <c r="AU685" s="24" t="s">
        <v>83</v>
      </c>
      <c r="AY685" s="24" t="s">
        <v>144</v>
      </c>
      <c r="BE685" s="246">
        <f>IF(N685="základní",J685,0)</f>
        <v>0</v>
      </c>
      <c r="BF685" s="246">
        <f>IF(N685="snížená",J685,0)</f>
        <v>0</v>
      </c>
      <c r="BG685" s="246">
        <f>IF(N685="zákl. přenesená",J685,0)</f>
        <v>0</v>
      </c>
      <c r="BH685" s="246">
        <f>IF(N685="sníž. přenesená",J685,0)</f>
        <v>0</v>
      </c>
      <c r="BI685" s="246">
        <f>IF(N685="nulová",J685,0)</f>
        <v>0</v>
      </c>
      <c r="BJ685" s="24" t="s">
        <v>81</v>
      </c>
      <c r="BK685" s="246">
        <f>ROUND(I685*H685,2)</f>
        <v>0</v>
      </c>
      <c r="BL685" s="24" t="s">
        <v>567</v>
      </c>
      <c r="BM685" s="24" t="s">
        <v>877</v>
      </c>
    </row>
    <row r="686" s="12" customFormat="1">
      <c r="B686" s="247"/>
      <c r="C686" s="248"/>
      <c r="D686" s="249" t="s">
        <v>155</v>
      </c>
      <c r="E686" s="250" t="s">
        <v>21</v>
      </c>
      <c r="F686" s="251" t="s">
        <v>873</v>
      </c>
      <c r="G686" s="248"/>
      <c r="H686" s="252">
        <v>1</v>
      </c>
      <c r="I686" s="253"/>
      <c r="J686" s="248"/>
      <c r="K686" s="248"/>
      <c r="L686" s="254"/>
      <c r="M686" s="255"/>
      <c r="N686" s="256"/>
      <c r="O686" s="256"/>
      <c r="P686" s="256"/>
      <c r="Q686" s="256"/>
      <c r="R686" s="256"/>
      <c r="S686" s="256"/>
      <c r="T686" s="257"/>
      <c r="AT686" s="258" t="s">
        <v>155</v>
      </c>
      <c r="AU686" s="258" t="s">
        <v>83</v>
      </c>
      <c r="AV686" s="12" t="s">
        <v>83</v>
      </c>
      <c r="AW686" s="12" t="s">
        <v>38</v>
      </c>
      <c r="AX686" s="12" t="s">
        <v>81</v>
      </c>
      <c r="AY686" s="258" t="s">
        <v>144</v>
      </c>
    </row>
    <row r="687" s="1" customFormat="1" ht="16.5" customHeight="1">
      <c r="B687" s="46"/>
      <c r="C687" s="235" t="s">
        <v>878</v>
      </c>
      <c r="D687" s="235" t="s">
        <v>148</v>
      </c>
      <c r="E687" s="236" t="s">
        <v>879</v>
      </c>
      <c r="F687" s="237" t="s">
        <v>880</v>
      </c>
      <c r="G687" s="238" t="s">
        <v>192</v>
      </c>
      <c r="H687" s="239">
        <v>25.5</v>
      </c>
      <c r="I687" s="240"/>
      <c r="J687" s="241">
        <f>ROUND(I687*H687,2)</f>
        <v>0</v>
      </c>
      <c r="K687" s="237" t="s">
        <v>152</v>
      </c>
      <c r="L687" s="72"/>
      <c r="M687" s="242" t="s">
        <v>21</v>
      </c>
      <c r="N687" s="243" t="s">
        <v>45</v>
      </c>
      <c r="O687" s="47"/>
      <c r="P687" s="244">
        <f>O687*H687</f>
        <v>0</v>
      </c>
      <c r="Q687" s="244">
        <v>0</v>
      </c>
      <c r="R687" s="244">
        <f>Q687*H687</f>
        <v>0</v>
      </c>
      <c r="S687" s="244">
        <v>0</v>
      </c>
      <c r="T687" s="245">
        <f>S687*H687</f>
        <v>0</v>
      </c>
      <c r="AR687" s="24" t="s">
        <v>567</v>
      </c>
      <c r="AT687" s="24" t="s">
        <v>148</v>
      </c>
      <c r="AU687" s="24" t="s">
        <v>83</v>
      </c>
      <c r="AY687" s="24" t="s">
        <v>144</v>
      </c>
      <c r="BE687" s="246">
        <f>IF(N687="základní",J687,0)</f>
        <v>0</v>
      </c>
      <c r="BF687" s="246">
        <f>IF(N687="snížená",J687,0)</f>
        <v>0</v>
      </c>
      <c r="BG687" s="246">
        <f>IF(N687="zákl. přenesená",J687,0)</f>
        <v>0</v>
      </c>
      <c r="BH687" s="246">
        <f>IF(N687="sníž. přenesená",J687,0)</f>
        <v>0</v>
      </c>
      <c r="BI687" s="246">
        <f>IF(N687="nulová",J687,0)</f>
        <v>0</v>
      </c>
      <c r="BJ687" s="24" t="s">
        <v>81</v>
      </c>
      <c r="BK687" s="246">
        <f>ROUND(I687*H687,2)</f>
        <v>0</v>
      </c>
      <c r="BL687" s="24" t="s">
        <v>567</v>
      </c>
      <c r="BM687" s="24" t="s">
        <v>881</v>
      </c>
    </row>
    <row r="688" s="12" customFormat="1">
      <c r="B688" s="247"/>
      <c r="C688" s="248"/>
      <c r="D688" s="249" t="s">
        <v>155</v>
      </c>
      <c r="E688" s="250" t="s">
        <v>21</v>
      </c>
      <c r="F688" s="251" t="s">
        <v>882</v>
      </c>
      <c r="G688" s="248"/>
      <c r="H688" s="252">
        <v>3.5</v>
      </c>
      <c r="I688" s="253"/>
      <c r="J688" s="248"/>
      <c r="K688" s="248"/>
      <c r="L688" s="254"/>
      <c r="M688" s="255"/>
      <c r="N688" s="256"/>
      <c r="O688" s="256"/>
      <c r="P688" s="256"/>
      <c r="Q688" s="256"/>
      <c r="R688" s="256"/>
      <c r="S688" s="256"/>
      <c r="T688" s="257"/>
      <c r="AT688" s="258" t="s">
        <v>155</v>
      </c>
      <c r="AU688" s="258" t="s">
        <v>83</v>
      </c>
      <c r="AV688" s="12" t="s">
        <v>83</v>
      </c>
      <c r="AW688" s="12" t="s">
        <v>38</v>
      </c>
      <c r="AX688" s="12" t="s">
        <v>74</v>
      </c>
      <c r="AY688" s="258" t="s">
        <v>144</v>
      </c>
    </row>
    <row r="689" s="12" customFormat="1">
      <c r="B689" s="247"/>
      <c r="C689" s="248"/>
      <c r="D689" s="249" t="s">
        <v>155</v>
      </c>
      <c r="E689" s="250" t="s">
        <v>21</v>
      </c>
      <c r="F689" s="251" t="s">
        <v>883</v>
      </c>
      <c r="G689" s="248"/>
      <c r="H689" s="252">
        <v>6</v>
      </c>
      <c r="I689" s="253"/>
      <c r="J689" s="248"/>
      <c r="K689" s="248"/>
      <c r="L689" s="254"/>
      <c r="M689" s="255"/>
      <c r="N689" s="256"/>
      <c r="O689" s="256"/>
      <c r="P689" s="256"/>
      <c r="Q689" s="256"/>
      <c r="R689" s="256"/>
      <c r="S689" s="256"/>
      <c r="T689" s="257"/>
      <c r="AT689" s="258" t="s">
        <v>155</v>
      </c>
      <c r="AU689" s="258" t="s">
        <v>83</v>
      </c>
      <c r="AV689" s="12" t="s">
        <v>83</v>
      </c>
      <c r="AW689" s="12" t="s">
        <v>38</v>
      </c>
      <c r="AX689" s="12" t="s">
        <v>74</v>
      </c>
      <c r="AY689" s="258" t="s">
        <v>144</v>
      </c>
    </row>
    <row r="690" s="12" customFormat="1">
      <c r="B690" s="247"/>
      <c r="C690" s="248"/>
      <c r="D690" s="249" t="s">
        <v>155</v>
      </c>
      <c r="E690" s="250" t="s">
        <v>21</v>
      </c>
      <c r="F690" s="251" t="s">
        <v>884</v>
      </c>
      <c r="G690" s="248"/>
      <c r="H690" s="252">
        <v>7</v>
      </c>
      <c r="I690" s="253"/>
      <c r="J690" s="248"/>
      <c r="K690" s="248"/>
      <c r="L690" s="254"/>
      <c r="M690" s="255"/>
      <c r="N690" s="256"/>
      <c r="O690" s="256"/>
      <c r="P690" s="256"/>
      <c r="Q690" s="256"/>
      <c r="R690" s="256"/>
      <c r="S690" s="256"/>
      <c r="T690" s="257"/>
      <c r="AT690" s="258" t="s">
        <v>155</v>
      </c>
      <c r="AU690" s="258" t="s">
        <v>83</v>
      </c>
      <c r="AV690" s="12" t="s">
        <v>83</v>
      </c>
      <c r="AW690" s="12" t="s">
        <v>38</v>
      </c>
      <c r="AX690" s="12" t="s">
        <v>74</v>
      </c>
      <c r="AY690" s="258" t="s">
        <v>144</v>
      </c>
    </row>
    <row r="691" s="12" customFormat="1">
      <c r="B691" s="247"/>
      <c r="C691" s="248"/>
      <c r="D691" s="249" t="s">
        <v>155</v>
      </c>
      <c r="E691" s="250" t="s">
        <v>21</v>
      </c>
      <c r="F691" s="251" t="s">
        <v>885</v>
      </c>
      <c r="G691" s="248"/>
      <c r="H691" s="252">
        <v>9</v>
      </c>
      <c r="I691" s="253"/>
      <c r="J691" s="248"/>
      <c r="K691" s="248"/>
      <c r="L691" s="254"/>
      <c r="M691" s="255"/>
      <c r="N691" s="256"/>
      <c r="O691" s="256"/>
      <c r="P691" s="256"/>
      <c r="Q691" s="256"/>
      <c r="R691" s="256"/>
      <c r="S691" s="256"/>
      <c r="T691" s="257"/>
      <c r="AT691" s="258" t="s">
        <v>155</v>
      </c>
      <c r="AU691" s="258" t="s">
        <v>83</v>
      </c>
      <c r="AV691" s="12" t="s">
        <v>83</v>
      </c>
      <c r="AW691" s="12" t="s">
        <v>38</v>
      </c>
      <c r="AX691" s="12" t="s">
        <v>74</v>
      </c>
      <c r="AY691" s="258" t="s">
        <v>144</v>
      </c>
    </row>
    <row r="692" s="13" customFormat="1">
      <c r="B692" s="261"/>
      <c r="C692" s="262"/>
      <c r="D692" s="249" t="s">
        <v>155</v>
      </c>
      <c r="E692" s="263" t="s">
        <v>21</v>
      </c>
      <c r="F692" s="264" t="s">
        <v>181</v>
      </c>
      <c r="G692" s="262"/>
      <c r="H692" s="265">
        <v>25.5</v>
      </c>
      <c r="I692" s="266"/>
      <c r="J692" s="262"/>
      <c r="K692" s="262"/>
      <c r="L692" s="267"/>
      <c r="M692" s="268"/>
      <c r="N692" s="269"/>
      <c r="O692" s="269"/>
      <c r="P692" s="269"/>
      <c r="Q692" s="269"/>
      <c r="R692" s="269"/>
      <c r="S692" s="269"/>
      <c r="T692" s="270"/>
      <c r="AT692" s="271" t="s">
        <v>155</v>
      </c>
      <c r="AU692" s="271" t="s">
        <v>83</v>
      </c>
      <c r="AV692" s="13" t="s">
        <v>153</v>
      </c>
      <c r="AW692" s="13" t="s">
        <v>38</v>
      </c>
      <c r="AX692" s="13" t="s">
        <v>81</v>
      </c>
      <c r="AY692" s="271" t="s">
        <v>144</v>
      </c>
    </row>
    <row r="693" s="1" customFormat="1" ht="16.5" customHeight="1">
      <c r="B693" s="46"/>
      <c r="C693" s="283" t="s">
        <v>886</v>
      </c>
      <c r="D693" s="283" t="s">
        <v>379</v>
      </c>
      <c r="E693" s="284" t="s">
        <v>887</v>
      </c>
      <c r="F693" s="285" t="s">
        <v>888</v>
      </c>
      <c r="G693" s="286" t="s">
        <v>192</v>
      </c>
      <c r="H693" s="287">
        <v>25.5</v>
      </c>
      <c r="I693" s="288"/>
      <c r="J693" s="289">
        <f>ROUND(I693*H693,2)</f>
        <v>0</v>
      </c>
      <c r="K693" s="285" t="s">
        <v>152</v>
      </c>
      <c r="L693" s="290"/>
      <c r="M693" s="291" t="s">
        <v>21</v>
      </c>
      <c r="N693" s="292" t="s">
        <v>45</v>
      </c>
      <c r="O693" s="47"/>
      <c r="P693" s="244">
        <f>O693*H693</f>
        <v>0</v>
      </c>
      <c r="Q693" s="244">
        <v>0.00133</v>
      </c>
      <c r="R693" s="244">
        <f>Q693*H693</f>
        <v>0.033915000000000001</v>
      </c>
      <c r="S693" s="244">
        <v>0</v>
      </c>
      <c r="T693" s="245">
        <f>S693*H693</f>
        <v>0</v>
      </c>
      <c r="AR693" s="24" t="s">
        <v>762</v>
      </c>
      <c r="AT693" s="24" t="s">
        <v>379</v>
      </c>
      <c r="AU693" s="24" t="s">
        <v>83</v>
      </c>
      <c r="AY693" s="24" t="s">
        <v>144</v>
      </c>
      <c r="BE693" s="246">
        <f>IF(N693="základní",J693,0)</f>
        <v>0</v>
      </c>
      <c r="BF693" s="246">
        <f>IF(N693="snížená",J693,0)</f>
        <v>0</v>
      </c>
      <c r="BG693" s="246">
        <f>IF(N693="zákl. přenesená",J693,0)</f>
        <v>0</v>
      </c>
      <c r="BH693" s="246">
        <f>IF(N693="sníž. přenesená",J693,0)</f>
        <v>0</v>
      </c>
      <c r="BI693" s="246">
        <f>IF(N693="nulová",J693,0)</f>
        <v>0</v>
      </c>
      <c r="BJ693" s="24" t="s">
        <v>81</v>
      </c>
      <c r="BK693" s="246">
        <f>ROUND(I693*H693,2)</f>
        <v>0</v>
      </c>
      <c r="BL693" s="24" t="s">
        <v>567</v>
      </c>
      <c r="BM693" s="24" t="s">
        <v>889</v>
      </c>
    </row>
    <row r="694" s="12" customFormat="1">
      <c r="B694" s="247"/>
      <c r="C694" s="248"/>
      <c r="D694" s="249" t="s">
        <v>155</v>
      </c>
      <c r="E694" s="250" t="s">
        <v>21</v>
      </c>
      <c r="F694" s="251" t="s">
        <v>882</v>
      </c>
      <c r="G694" s="248"/>
      <c r="H694" s="252">
        <v>3.5</v>
      </c>
      <c r="I694" s="253"/>
      <c r="J694" s="248"/>
      <c r="K694" s="248"/>
      <c r="L694" s="254"/>
      <c r="M694" s="255"/>
      <c r="N694" s="256"/>
      <c r="O694" s="256"/>
      <c r="P694" s="256"/>
      <c r="Q694" s="256"/>
      <c r="R694" s="256"/>
      <c r="S694" s="256"/>
      <c r="T694" s="257"/>
      <c r="AT694" s="258" t="s">
        <v>155</v>
      </c>
      <c r="AU694" s="258" t="s">
        <v>83</v>
      </c>
      <c r="AV694" s="12" t="s">
        <v>83</v>
      </c>
      <c r="AW694" s="12" t="s">
        <v>38</v>
      </c>
      <c r="AX694" s="12" t="s">
        <v>74</v>
      </c>
      <c r="AY694" s="258" t="s">
        <v>144</v>
      </c>
    </row>
    <row r="695" s="12" customFormat="1">
      <c r="B695" s="247"/>
      <c r="C695" s="248"/>
      <c r="D695" s="249" t="s">
        <v>155</v>
      </c>
      <c r="E695" s="250" t="s">
        <v>21</v>
      </c>
      <c r="F695" s="251" t="s">
        <v>883</v>
      </c>
      <c r="G695" s="248"/>
      <c r="H695" s="252">
        <v>6</v>
      </c>
      <c r="I695" s="253"/>
      <c r="J695" s="248"/>
      <c r="K695" s="248"/>
      <c r="L695" s="254"/>
      <c r="M695" s="255"/>
      <c r="N695" s="256"/>
      <c r="O695" s="256"/>
      <c r="P695" s="256"/>
      <c r="Q695" s="256"/>
      <c r="R695" s="256"/>
      <c r="S695" s="256"/>
      <c r="T695" s="257"/>
      <c r="AT695" s="258" t="s">
        <v>155</v>
      </c>
      <c r="AU695" s="258" t="s">
        <v>83</v>
      </c>
      <c r="AV695" s="12" t="s">
        <v>83</v>
      </c>
      <c r="AW695" s="12" t="s">
        <v>38</v>
      </c>
      <c r="AX695" s="12" t="s">
        <v>74</v>
      </c>
      <c r="AY695" s="258" t="s">
        <v>144</v>
      </c>
    </row>
    <row r="696" s="12" customFormat="1">
      <c r="B696" s="247"/>
      <c r="C696" s="248"/>
      <c r="D696" s="249" t="s">
        <v>155</v>
      </c>
      <c r="E696" s="250" t="s">
        <v>21</v>
      </c>
      <c r="F696" s="251" t="s">
        <v>890</v>
      </c>
      <c r="G696" s="248"/>
      <c r="H696" s="252">
        <v>7</v>
      </c>
      <c r="I696" s="253"/>
      <c r="J696" s="248"/>
      <c r="K696" s="248"/>
      <c r="L696" s="254"/>
      <c r="M696" s="255"/>
      <c r="N696" s="256"/>
      <c r="O696" s="256"/>
      <c r="P696" s="256"/>
      <c r="Q696" s="256"/>
      <c r="R696" s="256"/>
      <c r="S696" s="256"/>
      <c r="T696" s="257"/>
      <c r="AT696" s="258" t="s">
        <v>155</v>
      </c>
      <c r="AU696" s="258" t="s">
        <v>83</v>
      </c>
      <c r="AV696" s="12" t="s">
        <v>83</v>
      </c>
      <c r="AW696" s="12" t="s">
        <v>38</v>
      </c>
      <c r="AX696" s="12" t="s">
        <v>74</v>
      </c>
      <c r="AY696" s="258" t="s">
        <v>144</v>
      </c>
    </row>
    <row r="697" s="12" customFormat="1">
      <c r="B697" s="247"/>
      <c r="C697" s="248"/>
      <c r="D697" s="249" t="s">
        <v>155</v>
      </c>
      <c r="E697" s="250" t="s">
        <v>21</v>
      </c>
      <c r="F697" s="251" t="s">
        <v>885</v>
      </c>
      <c r="G697" s="248"/>
      <c r="H697" s="252">
        <v>9</v>
      </c>
      <c r="I697" s="253"/>
      <c r="J697" s="248"/>
      <c r="K697" s="248"/>
      <c r="L697" s="254"/>
      <c r="M697" s="255"/>
      <c r="N697" s="256"/>
      <c r="O697" s="256"/>
      <c r="P697" s="256"/>
      <c r="Q697" s="256"/>
      <c r="R697" s="256"/>
      <c r="S697" s="256"/>
      <c r="T697" s="257"/>
      <c r="AT697" s="258" t="s">
        <v>155</v>
      </c>
      <c r="AU697" s="258" t="s">
        <v>83</v>
      </c>
      <c r="AV697" s="12" t="s">
        <v>83</v>
      </c>
      <c r="AW697" s="12" t="s">
        <v>38</v>
      </c>
      <c r="AX697" s="12" t="s">
        <v>74</v>
      </c>
      <c r="AY697" s="258" t="s">
        <v>144</v>
      </c>
    </row>
    <row r="698" s="13" customFormat="1">
      <c r="B698" s="261"/>
      <c r="C698" s="262"/>
      <c r="D698" s="249" t="s">
        <v>155</v>
      </c>
      <c r="E698" s="263" t="s">
        <v>21</v>
      </c>
      <c r="F698" s="264" t="s">
        <v>181</v>
      </c>
      <c r="G698" s="262"/>
      <c r="H698" s="265">
        <v>25.5</v>
      </c>
      <c r="I698" s="266"/>
      <c r="J698" s="262"/>
      <c r="K698" s="262"/>
      <c r="L698" s="267"/>
      <c r="M698" s="268"/>
      <c r="N698" s="269"/>
      <c r="O698" s="269"/>
      <c r="P698" s="269"/>
      <c r="Q698" s="269"/>
      <c r="R698" s="269"/>
      <c r="S698" s="269"/>
      <c r="T698" s="270"/>
      <c r="AT698" s="271" t="s">
        <v>155</v>
      </c>
      <c r="AU698" s="271" t="s">
        <v>83</v>
      </c>
      <c r="AV698" s="13" t="s">
        <v>153</v>
      </c>
      <c r="AW698" s="13" t="s">
        <v>38</v>
      </c>
      <c r="AX698" s="13" t="s">
        <v>81</v>
      </c>
      <c r="AY698" s="271" t="s">
        <v>144</v>
      </c>
    </row>
    <row r="699" s="1" customFormat="1" ht="38.25" customHeight="1">
      <c r="B699" s="46"/>
      <c r="C699" s="235" t="s">
        <v>891</v>
      </c>
      <c r="D699" s="235" t="s">
        <v>148</v>
      </c>
      <c r="E699" s="236" t="s">
        <v>892</v>
      </c>
      <c r="F699" s="237" t="s">
        <v>893</v>
      </c>
      <c r="G699" s="238" t="s">
        <v>164</v>
      </c>
      <c r="H699" s="239">
        <v>0.042999999999999997</v>
      </c>
      <c r="I699" s="240"/>
      <c r="J699" s="241">
        <f>ROUND(I699*H699,2)</f>
        <v>0</v>
      </c>
      <c r="K699" s="237" t="s">
        <v>152</v>
      </c>
      <c r="L699" s="72"/>
      <c r="M699" s="242" t="s">
        <v>21</v>
      </c>
      <c r="N699" s="243" t="s">
        <v>45</v>
      </c>
      <c r="O699" s="47"/>
      <c r="P699" s="244">
        <f>O699*H699</f>
        <v>0</v>
      </c>
      <c r="Q699" s="244">
        <v>0</v>
      </c>
      <c r="R699" s="244">
        <f>Q699*H699</f>
        <v>0</v>
      </c>
      <c r="S699" s="244">
        <v>0</v>
      </c>
      <c r="T699" s="245">
        <f>S699*H699</f>
        <v>0</v>
      </c>
      <c r="AR699" s="24" t="s">
        <v>567</v>
      </c>
      <c r="AT699" s="24" t="s">
        <v>148</v>
      </c>
      <c r="AU699" s="24" t="s">
        <v>83</v>
      </c>
      <c r="AY699" s="24" t="s">
        <v>144</v>
      </c>
      <c r="BE699" s="246">
        <f>IF(N699="základní",J699,0)</f>
        <v>0</v>
      </c>
      <c r="BF699" s="246">
        <f>IF(N699="snížená",J699,0)</f>
        <v>0</v>
      </c>
      <c r="BG699" s="246">
        <f>IF(N699="zákl. přenesená",J699,0)</f>
        <v>0</v>
      </c>
      <c r="BH699" s="246">
        <f>IF(N699="sníž. přenesená",J699,0)</f>
        <v>0</v>
      </c>
      <c r="BI699" s="246">
        <f>IF(N699="nulová",J699,0)</f>
        <v>0</v>
      </c>
      <c r="BJ699" s="24" t="s">
        <v>81</v>
      </c>
      <c r="BK699" s="246">
        <f>ROUND(I699*H699,2)</f>
        <v>0</v>
      </c>
      <c r="BL699" s="24" t="s">
        <v>567</v>
      </c>
      <c r="BM699" s="24" t="s">
        <v>894</v>
      </c>
    </row>
    <row r="700" s="1" customFormat="1">
      <c r="B700" s="46"/>
      <c r="C700" s="74"/>
      <c r="D700" s="249" t="s">
        <v>166</v>
      </c>
      <c r="E700" s="74"/>
      <c r="F700" s="259" t="s">
        <v>655</v>
      </c>
      <c r="G700" s="74"/>
      <c r="H700" s="74"/>
      <c r="I700" s="203"/>
      <c r="J700" s="74"/>
      <c r="K700" s="74"/>
      <c r="L700" s="72"/>
      <c r="M700" s="260"/>
      <c r="N700" s="47"/>
      <c r="O700" s="47"/>
      <c r="P700" s="47"/>
      <c r="Q700" s="47"/>
      <c r="R700" s="47"/>
      <c r="S700" s="47"/>
      <c r="T700" s="95"/>
      <c r="AT700" s="24" t="s">
        <v>166</v>
      </c>
      <c r="AU700" s="24" t="s">
        <v>83</v>
      </c>
    </row>
    <row r="701" s="11" customFormat="1" ht="29.88" customHeight="1">
      <c r="B701" s="219"/>
      <c r="C701" s="220"/>
      <c r="D701" s="221" t="s">
        <v>73</v>
      </c>
      <c r="E701" s="233" t="s">
        <v>895</v>
      </c>
      <c r="F701" s="233" t="s">
        <v>896</v>
      </c>
      <c r="G701" s="220"/>
      <c r="H701" s="220"/>
      <c r="I701" s="223"/>
      <c r="J701" s="234">
        <f>BK701</f>
        <v>0</v>
      </c>
      <c r="K701" s="220"/>
      <c r="L701" s="225"/>
      <c r="M701" s="226"/>
      <c r="N701" s="227"/>
      <c r="O701" s="227"/>
      <c r="P701" s="228">
        <f>SUM(P702:P714)</f>
        <v>0</v>
      </c>
      <c r="Q701" s="227"/>
      <c r="R701" s="228">
        <f>SUM(R702:R714)</f>
        <v>0.34248199999999995</v>
      </c>
      <c r="S701" s="227"/>
      <c r="T701" s="229">
        <f>SUM(T702:T714)</f>
        <v>0</v>
      </c>
      <c r="AR701" s="230" t="s">
        <v>83</v>
      </c>
      <c r="AT701" s="231" t="s">
        <v>73</v>
      </c>
      <c r="AU701" s="231" t="s">
        <v>81</v>
      </c>
      <c r="AY701" s="230" t="s">
        <v>144</v>
      </c>
      <c r="BK701" s="232">
        <f>SUM(BK702:BK714)</f>
        <v>0</v>
      </c>
    </row>
    <row r="702" s="1" customFormat="1" ht="38.25" customHeight="1">
      <c r="B702" s="46"/>
      <c r="C702" s="235" t="s">
        <v>81</v>
      </c>
      <c r="D702" s="235" t="s">
        <v>148</v>
      </c>
      <c r="E702" s="236" t="s">
        <v>897</v>
      </c>
      <c r="F702" s="237" t="s">
        <v>898</v>
      </c>
      <c r="G702" s="238" t="s">
        <v>172</v>
      </c>
      <c r="H702" s="239">
        <v>10.199999999999999</v>
      </c>
      <c r="I702" s="240"/>
      <c r="J702" s="241">
        <f>ROUND(I702*H702,2)</f>
        <v>0</v>
      </c>
      <c r="K702" s="237" t="s">
        <v>152</v>
      </c>
      <c r="L702" s="72"/>
      <c r="M702" s="242" t="s">
        <v>21</v>
      </c>
      <c r="N702" s="243" t="s">
        <v>45</v>
      </c>
      <c r="O702" s="47"/>
      <c r="P702" s="244">
        <f>O702*H702</f>
        <v>0</v>
      </c>
      <c r="Q702" s="244">
        <v>0.025659999999999999</v>
      </c>
      <c r="R702" s="244">
        <f>Q702*H702</f>
        <v>0.26173199999999996</v>
      </c>
      <c r="S702" s="244">
        <v>0</v>
      </c>
      <c r="T702" s="245">
        <f>S702*H702</f>
        <v>0</v>
      </c>
      <c r="AR702" s="24" t="s">
        <v>567</v>
      </c>
      <c r="AT702" s="24" t="s">
        <v>148</v>
      </c>
      <c r="AU702" s="24" t="s">
        <v>83</v>
      </c>
      <c r="AY702" s="24" t="s">
        <v>144</v>
      </c>
      <c r="BE702" s="246">
        <f>IF(N702="základní",J702,0)</f>
        <v>0</v>
      </c>
      <c r="BF702" s="246">
        <f>IF(N702="snížená",J702,0)</f>
        <v>0</v>
      </c>
      <c r="BG702" s="246">
        <f>IF(N702="zákl. přenesená",J702,0)</f>
        <v>0</v>
      </c>
      <c r="BH702" s="246">
        <f>IF(N702="sníž. přenesená",J702,0)</f>
        <v>0</v>
      </c>
      <c r="BI702" s="246">
        <f>IF(N702="nulová",J702,0)</f>
        <v>0</v>
      </c>
      <c r="BJ702" s="24" t="s">
        <v>81</v>
      </c>
      <c r="BK702" s="246">
        <f>ROUND(I702*H702,2)</f>
        <v>0</v>
      </c>
      <c r="BL702" s="24" t="s">
        <v>567</v>
      </c>
      <c r="BM702" s="24" t="s">
        <v>899</v>
      </c>
    </row>
    <row r="703" s="12" customFormat="1">
      <c r="B703" s="247"/>
      <c r="C703" s="248"/>
      <c r="D703" s="249" t="s">
        <v>155</v>
      </c>
      <c r="E703" s="250" t="s">
        <v>21</v>
      </c>
      <c r="F703" s="251" t="s">
        <v>900</v>
      </c>
      <c r="G703" s="248"/>
      <c r="H703" s="252">
        <v>10.199999999999999</v>
      </c>
      <c r="I703" s="253"/>
      <c r="J703" s="248"/>
      <c r="K703" s="248"/>
      <c r="L703" s="254"/>
      <c r="M703" s="255"/>
      <c r="N703" s="256"/>
      <c r="O703" s="256"/>
      <c r="P703" s="256"/>
      <c r="Q703" s="256"/>
      <c r="R703" s="256"/>
      <c r="S703" s="256"/>
      <c r="T703" s="257"/>
      <c r="AT703" s="258" t="s">
        <v>155</v>
      </c>
      <c r="AU703" s="258" t="s">
        <v>83</v>
      </c>
      <c r="AV703" s="12" t="s">
        <v>83</v>
      </c>
      <c r="AW703" s="12" t="s">
        <v>38</v>
      </c>
      <c r="AX703" s="12" t="s">
        <v>74</v>
      </c>
      <c r="AY703" s="258" t="s">
        <v>144</v>
      </c>
    </row>
    <row r="704" s="13" customFormat="1">
      <c r="B704" s="261"/>
      <c r="C704" s="262"/>
      <c r="D704" s="249" t="s">
        <v>155</v>
      </c>
      <c r="E704" s="263" t="s">
        <v>21</v>
      </c>
      <c r="F704" s="264" t="s">
        <v>181</v>
      </c>
      <c r="G704" s="262"/>
      <c r="H704" s="265">
        <v>10.199999999999999</v>
      </c>
      <c r="I704" s="266"/>
      <c r="J704" s="262"/>
      <c r="K704" s="262"/>
      <c r="L704" s="267"/>
      <c r="M704" s="268"/>
      <c r="N704" s="269"/>
      <c r="O704" s="269"/>
      <c r="P704" s="269"/>
      <c r="Q704" s="269"/>
      <c r="R704" s="269"/>
      <c r="S704" s="269"/>
      <c r="T704" s="270"/>
      <c r="AT704" s="271" t="s">
        <v>155</v>
      </c>
      <c r="AU704" s="271" t="s">
        <v>83</v>
      </c>
      <c r="AV704" s="13" t="s">
        <v>153</v>
      </c>
      <c r="AW704" s="13" t="s">
        <v>38</v>
      </c>
      <c r="AX704" s="13" t="s">
        <v>81</v>
      </c>
      <c r="AY704" s="271" t="s">
        <v>144</v>
      </c>
    </row>
    <row r="705" s="1" customFormat="1" ht="38.25" customHeight="1">
      <c r="B705" s="46"/>
      <c r="C705" s="235" t="s">
        <v>901</v>
      </c>
      <c r="D705" s="235" t="s">
        <v>148</v>
      </c>
      <c r="E705" s="236" t="s">
        <v>902</v>
      </c>
      <c r="F705" s="237" t="s">
        <v>903</v>
      </c>
      <c r="G705" s="238" t="s">
        <v>192</v>
      </c>
      <c r="H705" s="239">
        <v>16.5</v>
      </c>
      <c r="I705" s="240"/>
      <c r="J705" s="241">
        <f>ROUND(I705*H705,2)</f>
        <v>0</v>
      </c>
      <c r="K705" s="237" t="s">
        <v>152</v>
      </c>
      <c r="L705" s="72"/>
      <c r="M705" s="242" t="s">
        <v>21</v>
      </c>
      <c r="N705" s="243" t="s">
        <v>45</v>
      </c>
      <c r="O705" s="47"/>
      <c r="P705" s="244">
        <f>O705*H705</f>
        <v>0</v>
      </c>
      <c r="Q705" s="244">
        <v>0.0034199999999999999</v>
      </c>
      <c r="R705" s="244">
        <f>Q705*H705</f>
        <v>0.056430000000000001</v>
      </c>
      <c r="S705" s="244">
        <v>0</v>
      </c>
      <c r="T705" s="245">
        <f>S705*H705</f>
        <v>0</v>
      </c>
      <c r="AR705" s="24" t="s">
        <v>567</v>
      </c>
      <c r="AT705" s="24" t="s">
        <v>148</v>
      </c>
      <c r="AU705" s="24" t="s">
        <v>83</v>
      </c>
      <c r="AY705" s="24" t="s">
        <v>144</v>
      </c>
      <c r="BE705" s="246">
        <f>IF(N705="základní",J705,0)</f>
        <v>0</v>
      </c>
      <c r="BF705" s="246">
        <f>IF(N705="snížená",J705,0)</f>
        <v>0</v>
      </c>
      <c r="BG705" s="246">
        <f>IF(N705="zákl. přenesená",J705,0)</f>
        <v>0</v>
      </c>
      <c r="BH705" s="246">
        <f>IF(N705="sníž. přenesená",J705,0)</f>
        <v>0</v>
      </c>
      <c r="BI705" s="246">
        <f>IF(N705="nulová",J705,0)</f>
        <v>0</v>
      </c>
      <c r="BJ705" s="24" t="s">
        <v>81</v>
      </c>
      <c r="BK705" s="246">
        <f>ROUND(I705*H705,2)</f>
        <v>0</v>
      </c>
      <c r="BL705" s="24" t="s">
        <v>567</v>
      </c>
      <c r="BM705" s="24" t="s">
        <v>904</v>
      </c>
    </row>
    <row r="706" s="1" customFormat="1">
      <c r="B706" s="46"/>
      <c r="C706" s="74"/>
      <c r="D706" s="249" t="s">
        <v>166</v>
      </c>
      <c r="E706" s="74"/>
      <c r="F706" s="259" t="s">
        <v>905</v>
      </c>
      <c r="G706" s="74"/>
      <c r="H706" s="74"/>
      <c r="I706" s="203"/>
      <c r="J706" s="74"/>
      <c r="K706" s="74"/>
      <c r="L706" s="72"/>
      <c r="M706" s="260"/>
      <c r="N706" s="47"/>
      <c r="O706" s="47"/>
      <c r="P706" s="47"/>
      <c r="Q706" s="47"/>
      <c r="R706" s="47"/>
      <c r="S706" s="47"/>
      <c r="T706" s="95"/>
      <c r="AT706" s="24" t="s">
        <v>166</v>
      </c>
      <c r="AU706" s="24" t="s">
        <v>83</v>
      </c>
    </row>
    <row r="707" s="12" customFormat="1">
      <c r="B707" s="247"/>
      <c r="C707" s="248"/>
      <c r="D707" s="249" t="s">
        <v>155</v>
      </c>
      <c r="E707" s="250" t="s">
        <v>21</v>
      </c>
      <c r="F707" s="251" t="s">
        <v>882</v>
      </c>
      <c r="G707" s="248"/>
      <c r="H707" s="252">
        <v>3.5</v>
      </c>
      <c r="I707" s="253"/>
      <c r="J707" s="248"/>
      <c r="K707" s="248"/>
      <c r="L707" s="254"/>
      <c r="M707" s="255"/>
      <c r="N707" s="256"/>
      <c r="O707" s="256"/>
      <c r="P707" s="256"/>
      <c r="Q707" s="256"/>
      <c r="R707" s="256"/>
      <c r="S707" s="256"/>
      <c r="T707" s="257"/>
      <c r="AT707" s="258" t="s">
        <v>155</v>
      </c>
      <c r="AU707" s="258" t="s">
        <v>83</v>
      </c>
      <c r="AV707" s="12" t="s">
        <v>83</v>
      </c>
      <c r="AW707" s="12" t="s">
        <v>38</v>
      </c>
      <c r="AX707" s="12" t="s">
        <v>74</v>
      </c>
      <c r="AY707" s="258" t="s">
        <v>144</v>
      </c>
    </row>
    <row r="708" s="12" customFormat="1">
      <c r="B708" s="247"/>
      <c r="C708" s="248"/>
      <c r="D708" s="249" t="s">
        <v>155</v>
      </c>
      <c r="E708" s="250" t="s">
        <v>21</v>
      </c>
      <c r="F708" s="251" t="s">
        <v>883</v>
      </c>
      <c r="G708" s="248"/>
      <c r="H708" s="252">
        <v>6</v>
      </c>
      <c r="I708" s="253"/>
      <c r="J708" s="248"/>
      <c r="K708" s="248"/>
      <c r="L708" s="254"/>
      <c r="M708" s="255"/>
      <c r="N708" s="256"/>
      <c r="O708" s="256"/>
      <c r="P708" s="256"/>
      <c r="Q708" s="256"/>
      <c r="R708" s="256"/>
      <c r="S708" s="256"/>
      <c r="T708" s="257"/>
      <c r="AT708" s="258" t="s">
        <v>155</v>
      </c>
      <c r="AU708" s="258" t="s">
        <v>83</v>
      </c>
      <c r="AV708" s="12" t="s">
        <v>83</v>
      </c>
      <c r="AW708" s="12" t="s">
        <v>38</v>
      </c>
      <c r="AX708" s="12" t="s">
        <v>74</v>
      </c>
      <c r="AY708" s="258" t="s">
        <v>144</v>
      </c>
    </row>
    <row r="709" s="12" customFormat="1">
      <c r="B709" s="247"/>
      <c r="C709" s="248"/>
      <c r="D709" s="249" t="s">
        <v>155</v>
      </c>
      <c r="E709" s="250" t="s">
        <v>21</v>
      </c>
      <c r="F709" s="251" t="s">
        <v>884</v>
      </c>
      <c r="G709" s="248"/>
      <c r="H709" s="252">
        <v>7</v>
      </c>
      <c r="I709" s="253"/>
      <c r="J709" s="248"/>
      <c r="K709" s="248"/>
      <c r="L709" s="254"/>
      <c r="M709" s="255"/>
      <c r="N709" s="256"/>
      <c r="O709" s="256"/>
      <c r="P709" s="256"/>
      <c r="Q709" s="256"/>
      <c r="R709" s="256"/>
      <c r="S709" s="256"/>
      <c r="T709" s="257"/>
      <c r="AT709" s="258" t="s">
        <v>155</v>
      </c>
      <c r="AU709" s="258" t="s">
        <v>83</v>
      </c>
      <c r="AV709" s="12" t="s">
        <v>83</v>
      </c>
      <c r="AW709" s="12" t="s">
        <v>38</v>
      </c>
      <c r="AX709" s="12" t="s">
        <v>74</v>
      </c>
      <c r="AY709" s="258" t="s">
        <v>144</v>
      </c>
    </row>
    <row r="710" s="13" customFormat="1">
      <c r="B710" s="261"/>
      <c r="C710" s="262"/>
      <c r="D710" s="249" t="s">
        <v>155</v>
      </c>
      <c r="E710" s="263" t="s">
        <v>21</v>
      </c>
      <c r="F710" s="264" t="s">
        <v>906</v>
      </c>
      <c r="G710" s="262"/>
      <c r="H710" s="265">
        <v>16.5</v>
      </c>
      <c r="I710" s="266"/>
      <c r="J710" s="262"/>
      <c r="K710" s="262"/>
      <c r="L710" s="267"/>
      <c r="M710" s="268"/>
      <c r="N710" s="269"/>
      <c r="O710" s="269"/>
      <c r="P710" s="269"/>
      <c r="Q710" s="269"/>
      <c r="R710" s="269"/>
      <c r="S710" s="269"/>
      <c r="T710" s="270"/>
      <c r="AT710" s="271" t="s">
        <v>155</v>
      </c>
      <c r="AU710" s="271" t="s">
        <v>83</v>
      </c>
      <c r="AV710" s="13" t="s">
        <v>153</v>
      </c>
      <c r="AW710" s="13" t="s">
        <v>38</v>
      </c>
      <c r="AX710" s="13" t="s">
        <v>81</v>
      </c>
      <c r="AY710" s="271" t="s">
        <v>144</v>
      </c>
    </row>
    <row r="711" s="1" customFormat="1" ht="38.25" customHeight="1">
      <c r="B711" s="46"/>
      <c r="C711" s="235" t="s">
        <v>83</v>
      </c>
      <c r="D711" s="235" t="s">
        <v>148</v>
      </c>
      <c r="E711" s="236" t="s">
        <v>907</v>
      </c>
      <c r="F711" s="237" t="s">
        <v>908</v>
      </c>
      <c r="G711" s="238" t="s">
        <v>151</v>
      </c>
      <c r="H711" s="239">
        <v>1</v>
      </c>
      <c r="I711" s="240"/>
      <c r="J711" s="241">
        <f>ROUND(I711*H711,2)</f>
        <v>0</v>
      </c>
      <c r="K711" s="237" t="s">
        <v>152</v>
      </c>
      <c r="L711" s="72"/>
      <c r="M711" s="242" t="s">
        <v>21</v>
      </c>
      <c r="N711" s="243" t="s">
        <v>45</v>
      </c>
      <c r="O711" s="47"/>
      <c r="P711" s="244">
        <f>O711*H711</f>
        <v>0</v>
      </c>
      <c r="Q711" s="244">
        <v>0.00022000000000000001</v>
      </c>
      <c r="R711" s="244">
        <f>Q711*H711</f>
        <v>0.00022000000000000001</v>
      </c>
      <c r="S711" s="244">
        <v>0</v>
      </c>
      <c r="T711" s="245">
        <f>S711*H711</f>
        <v>0</v>
      </c>
      <c r="AR711" s="24" t="s">
        <v>567</v>
      </c>
      <c r="AT711" s="24" t="s">
        <v>148</v>
      </c>
      <c r="AU711" s="24" t="s">
        <v>83</v>
      </c>
      <c r="AY711" s="24" t="s">
        <v>144</v>
      </c>
      <c r="BE711" s="246">
        <f>IF(N711="základní",J711,0)</f>
        <v>0</v>
      </c>
      <c r="BF711" s="246">
        <f>IF(N711="snížená",J711,0)</f>
        <v>0</v>
      </c>
      <c r="BG711" s="246">
        <f>IF(N711="zákl. přenesená",J711,0)</f>
        <v>0</v>
      </c>
      <c r="BH711" s="246">
        <f>IF(N711="sníž. přenesená",J711,0)</f>
        <v>0</v>
      </c>
      <c r="BI711" s="246">
        <f>IF(N711="nulová",J711,0)</f>
        <v>0</v>
      </c>
      <c r="BJ711" s="24" t="s">
        <v>81</v>
      </c>
      <c r="BK711" s="246">
        <f>ROUND(I711*H711,2)</f>
        <v>0</v>
      </c>
      <c r="BL711" s="24" t="s">
        <v>567</v>
      </c>
      <c r="BM711" s="24" t="s">
        <v>909</v>
      </c>
    </row>
    <row r="712" s="12" customFormat="1">
      <c r="B712" s="247"/>
      <c r="C712" s="248"/>
      <c r="D712" s="249" t="s">
        <v>155</v>
      </c>
      <c r="E712" s="250" t="s">
        <v>21</v>
      </c>
      <c r="F712" s="251" t="s">
        <v>910</v>
      </c>
      <c r="G712" s="248"/>
      <c r="H712" s="252">
        <v>1</v>
      </c>
      <c r="I712" s="253"/>
      <c r="J712" s="248"/>
      <c r="K712" s="248"/>
      <c r="L712" s="254"/>
      <c r="M712" s="255"/>
      <c r="N712" s="256"/>
      <c r="O712" s="256"/>
      <c r="P712" s="256"/>
      <c r="Q712" s="256"/>
      <c r="R712" s="256"/>
      <c r="S712" s="256"/>
      <c r="T712" s="257"/>
      <c r="AT712" s="258" t="s">
        <v>155</v>
      </c>
      <c r="AU712" s="258" t="s">
        <v>83</v>
      </c>
      <c r="AV712" s="12" t="s">
        <v>83</v>
      </c>
      <c r="AW712" s="12" t="s">
        <v>38</v>
      </c>
      <c r="AX712" s="12" t="s">
        <v>81</v>
      </c>
      <c r="AY712" s="258" t="s">
        <v>144</v>
      </c>
    </row>
    <row r="713" s="1" customFormat="1" ht="16.5" customHeight="1">
      <c r="B713" s="46"/>
      <c r="C713" s="283" t="s">
        <v>145</v>
      </c>
      <c r="D713" s="283" t="s">
        <v>379</v>
      </c>
      <c r="E713" s="284" t="s">
        <v>911</v>
      </c>
      <c r="F713" s="285" t="s">
        <v>912</v>
      </c>
      <c r="G713" s="286" t="s">
        <v>151</v>
      </c>
      <c r="H713" s="287">
        <v>1</v>
      </c>
      <c r="I713" s="288"/>
      <c r="J713" s="289">
        <f>ROUND(I713*H713,2)</f>
        <v>0</v>
      </c>
      <c r="K713" s="285" t="s">
        <v>152</v>
      </c>
      <c r="L713" s="290"/>
      <c r="M713" s="291" t="s">
        <v>21</v>
      </c>
      <c r="N713" s="292" t="s">
        <v>45</v>
      </c>
      <c r="O713" s="47"/>
      <c r="P713" s="244">
        <f>O713*H713</f>
        <v>0</v>
      </c>
      <c r="Q713" s="244">
        <v>0.0241</v>
      </c>
      <c r="R713" s="244">
        <f>Q713*H713</f>
        <v>0.0241</v>
      </c>
      <c r="S713" s="244">
        <v>0</v>
      </c>
      <c r="T713" s="245">
        <f>S713*H713</f>
        <v>0</v>
      </c>
      <c r="AR713" s="24" t="s">
        <v>762</v>
      </c>
      <c r="AT713" s="24" t="s">
        <v>379</v>
      </c>
      <c r="AU713" s="24" t="s">
        <v>83</v>
      </c>
      <c r="AY713" s="24" t="s">
        <v>144</v>
      </c>
      <c r="BE713" s="246">
        <f>IF(N713="základní",J713,0)</f>
        <v>0</v>
      </c>
      <c r="BF713" s="246">
        <f>IF(N713="snížená",J713,0)</f>
        <v>0</v>
      </c>
      <c r="BG713" s="246">
        <f>IF(N713="zákl. přenesená",J713,0)</f>
        <v>0</v>
      </c>
      <c r="BH713" s="246">
        <f>IF(N713="sníž. přenesená",J713,0)</f>
        <v>0</v>
      </c>
      <c r="BI713" s="246">
        <f>IF(N713="nulová",J713,0)</f>
        <v>0</v>
      </c>
      <c r="BJ713" s="24" t="s">
        <v>81</v>
      </c>
      <c r="BK713" s="246">
        <f>ROUND(I713*H713,2)</f>
        <v>0</v>
      </c>
      <c r="BL713" s="24" t="s">
        <v>567</v>
      </c>
      <c r="BM713" s="24" t="s">
        <v>913</v>
      </c>
    </row>
    <row r="714" s="1" customFormat="1" ht="51" customHeight="1">
      <c r="B714" s="46"/>
      <c r="C714" s="235" t="s">
        <v>153</v>
      </c>
      <c r="D714" s="235" t="s">
        <v>148</v>
      </c>
      <c r="E714" s="236" t="s">
        <v>914</v>
      </c>
      <c r="F714" s="237" t="s">
        <v>915</v>
      </c>
      <c r="G714" s="238" t="s">
        <v>164</v>
      </c>
      <c r="H714" s="239">
        <v>0.34200000000000003</v>
      </c>
      <c r="I714" s="240"/>
      <c r="J714" s="241">
        <f>ROUND(I714*H714,2)</f>
        <v>0</v>
      </c>
      <c r="K714" s="237" t="s">
        <v>152</v>
      </c>
      <c r="L714" s="72"/>
      <c r="M714" s="242" t="s">
        <v>21</v>
      </c>
      <c r="N714" s="243" t="s">
        <v>45</v>
      </c>
      <c r="O714" s="47"/>
      <c r="P714" s="244">
        <f>O714*H714</f>
        <v>0</v>
      </c>
      <c r="Q714" s="244">
        <v>0</v>
      </c>
      <c r="R714" s="244">
        <f>Q714*H714</f>
        <v>0</v>
      </c>
      <c r="S714" s="244">
        <v>0</v>
      </c>
      <c r="T714" s="245">
        <f>S714*H714</f>
        <v>0</v>
      </c>
      <c r="AR714" s="24" t="s">
        <v>567</v>
      </c>
      <c r="AT714" s="24" t="s">
        <v>148</v>
      </c>
      <c r="AU714" s="24" t="s">
        <v>83</v>
      </c>
      <c r="AY714" s="24" t="s">
        <v>144</v>
      </c>
      <c r="BE714" s="246">
        <f>IF(N714="základní",J714,0)</f>
        <v>0</v>
      </c>
      <c r="BF714" s="246">
        <f>IF(N714="snížená",J714,0)</f>
        <v>0</v>
      </c>
      <c r="BG714" s="246">
        <f>IF(N714="zákl. přenesená",J714,0)</f>
        <v>0</v>
      </c>
      <c r="BH714" s="246">
        <f>IF(N714="sníž. přenesená",J714,0)</f>
        <v>0</v>
      </c>
      <c r="BI714" s="246">
        <f>IF(N714="nulová",J714,0)</f>
        <v>0</v>
      </c>
      <c r="BJ714" s="24" t="s">
        <v>81</v>
      </c>
      <c r="BK714" s="246">
        <f>ROUND(I714*H714,2)</f>
        <v>0</v>
      </c>
      <c r="BL714" s="24" t="s">
        <v>567</v>
      </c>
      <c r="BM714" s="24" t="s">
        <v>916</v>
      </c>
    </row>
    <row r="715" s="11" customFormat="1" ht="29.88" customHeight="1">
      <c r="B715" s="219"/>
      <c r="C715" s="220"/>
      <c r="D715" s="221" t="s">
        <v>73</v>
      </c>
      <c r="E715" s="233" t="s">
        <v>917</v>
      </c>
      <c r="F715" s="233" t="s">
        <v>918</v>
      </c>
      <c r="G715" s="220"/>
      <c r="H715" s="220"/>
      <c r="I715" s="223"/>
      <c r="J715" s="234">
        <f>BK715</f>
        <v>0</v>
      </c>
      <c r="K715" s="220"/>
      <c r="L715" s="225"/>
      <c r="M715" s="226"/>
      <c r="N715" s="227"/>
      <c r="O715" s="227"/>
      <c r="P715" s="228">
        <f>SUM(P716:P791)</f>
        <v>0</v>
      </c>
      <c r="Q715" s="227"/>
      <c r="R715" s="228">
        <f>SUM(R716:R791)</f>
        <v>0.45453280000000001</v>
      </c>
      <c r="S715" s="227"/>
      <c r="T715" s="229">
        <f>SUM(T716:T791)</f>
        <v>0</v>
      </c>
      <c r="AR715" s="230" t="s">
        <v>83</v>
      </c>
      <c r="AT715" s="231" t="s">
        <v>73</v>
      </c>
      <c r="AU715" s="231" t="s">
        <v>81</v>
      </c>
      <c r="AY715" s="230" t="s">
        <v>144</v>
      </c>
      <c r="BK715" s="232">
        <f>SUM(BK716:BK791)</f>
        <v>0</v>
      </c>
    </row>
    <row r="716" s="1" customFormat="1" ht="25.5" customHeight="1">
      <c r="B716" s="46"/>
      <c r="C716" s="235" t="s">
        <v>9</v>
      </c>
      <c r="D716" s="235" t="s">
        <v>148</v>
      </c>
      <c r="E716" s="236" t="s">
        <v>919</v>
      </c>
      <c r="F716" s="237" t="s">
        <v>920</v>
      </c>
      <c r="G716" s="238" t="s">
        <v>151</v>
      </c>
      <c r="H716" s="239">
        <v>9</v>
      </c>
      <c r="I716" s="240"/>
      <c r="J716" s="241">
        <f>ROUND(I716*H716,2)</f>
        <v>0</v>
      </c>
      <c r="K716" s="237" t="s">
        <v>152</v>
      </c>
      <c r="L716" s="72"/>
      <c r="M716" s="242" t="s">
        <v>21</v>
      </c>
      <c r="N716" s="243" t="s">
        <v>45</v>
      </c>
      <c r="O716" s="47"/>
      <c r="P716" s="244">
        <f>O716*H716</f>
        <v>0</v>
      </c>
      <c r="Q716" s="244">
        <v>0</v>
      </c>
      <c r="R716" s="244">
        <f>Q716*H716</f>
        <v>0</v>
      </c>
      <c r="S716" s="244">
        <v>0</v>
      </c>
      <c r="T716" s="245">
        <f>S716*H716</f>
        <v>0</v>
      </c>
      <c r="AR716" s="24" t="s">
        <v>567</v>
      </c>
      <c r="AT716" s="24" t="s">
        <v>148</v>
      </c>
      <c r="AU716" s="24" t="s">
        <v>83</v>
      </c>
      <c r="AY716" s="24" t="s">
        <v>144</v>
      </c>
      <c r="BE716" s="246">
        <f>IF(N716="základní",J716,0)</f>
        <v>0</v>
      </c>
      <c r="BF716" s="246">
        <f>IF(N716="snížená",J716,0)</f>
        <v>0</v>
      </c>
      <c r="BG716" s="246">
        <f>IF(N716="zákl. přenesená",J716,0)</f>
        <v>0</v>
      </c>
      <c r="BH716" s="246">
        <f>IF(N716="sníž. přenesená",J716,0)</f>
        <v>0</v>
      </c>
      <c r="BI716" s="246">
        <f>IF(N716="nulová",J716,0)</f>
        <v>0</v>
      </c>
      <c r="BJ716" s="24" t="s">
        <v>81</v>
      </c>
      <c r="BK716" s="246">
        <f>ROUND(I716*H716,2)</f>
        <v>0</v>
      </c>
      <c r="BL716" s="24" t="s">
        <v>567</v>
      </c>
      <c r="BM716" s="24" t="s">
        <v>921</v>
      </c>
    </row>
    <row r="717" s="1" customFormat="1">
      <c r="B717" s="46"/>
      <c r="C717" s="74"/>
      <c r="D717" s="249" t="s">
        <v>166</v>
      </c>
      <c r="E717" s="74"/>
      <c r="F717" s="259" t="s">
        <v>922</v>
      </c>
      <c r="G717" s="74"/>
      <c r="H717" s="74"/>
      <c r="I717" s="203"/>
      <c r="J717" s="74"/>
      <c r="K717" s="74"/>
      <c r="L717" s="72"/>
      <c r="M717" s="260"/>
      <c r="N717" s="47"/>
      <c r="O717" s="47"/>
      <c r="P717" s="47"/>
      <c r="Q717" s="47"/>
      <c r="R717" s="47"/>
      <c r="S717" s="47"/>
      <c r="T717" s="95"/>
      <c r="AT717" s="24" t="s">
        <v>166</v>
      </c>
      <c r="AU717" s="24" t="s">
        <v>83</v>
      </c>
    </row>
    <row r="718" s="12" customFormat="1">
      <c r="B718" s="247"/>
      <c r="C718" s="248"/>
      <c r="D718" s="249" t="s">
        <v>155</v>
      </c>
      <c r="E718" s="250" t="s">
        <v>21</v>
      </c>
      <c r="F718" s="251" t="s">
        <v>923</v>
      </c>
      <c r="G718" s="248"/>
      <c r="H718" s="252">
        <v>1</v>
      </c>
      <c r="I718" s="253"/>
      <c r="J718" s="248"/>
      <c r="K718" s="248"/>
      <c r="L718" s="254"/>
      <c r="M718" s="255"/>
      <c r="N718" s="256"/>
      <c r="O718" s="256"/>
      <c r="P718" s="256"/>
      <c r="Q718" s="256"/>
      <c r="R718" s="256"/>
      <c r="S718" s="256"/>
      <c r="T718" s="257"/>
      <c r="AT718" s="258" t="s">
        <v>155</v>
      </c>
      <c r="AU718" s="258" t="s">
        <v>83</v>
      </c>
      <c r="AV718" s="12" t="s">
        <v>83</v>
      </c>
      <c r="AW718" s="12" t="s">
        <v>38</v>
      </c>
      <c r="AX718" s="12" t="s">
        <v>74</v>
      </c>
      <c r="AY718" s="258" t="s">
        <v>144</v>
      </c>
    </row>
    <row r="719" s="12" customFormat="1">
      <c r="B719" s="247"/>
      <c r="C719" s="248"/>
      <c r="D719" s="249" t="s">
        <v>155</v>
      </c>
      <c r="E719" s="250" t="s">
        <v>21</v>
      </c>
      <c r="F719" s="251" t="s">
        <v>924</v>
      </c>
      <c r="G719" s="248"/>
      <c r="H719" s="252">
        <v>1</v>
      </c>
      <c r="I719" s="253"/>
      <c r="J719" s="248"/>
      <c r="K719" s="248"/>
      <c r="L719" s="254"/>
      <c r="M719" s="255"/>
      <c r="N719" s="256"/>
      <c r="O719" s="256"/>
      <c r="P719" s="256"/>
      <c r="Q719" s="256"/>
      <c r="R719" s="256"/>
      <c r="S719" s="256"/>
      <c r="T719" s="257"/>
      <c r="AT719" s="258" t="s">
        <v>155</v>
      </c>
      <c r="AU719" s="258" t="s">
        <v>83</v>
      </c>
      <c r="AV719" s="12" t="s">
        <v>83</v>
      </c>
      <c r="AW719" s="12" t="s">
        <v>38</v>
      </c>
      <c r="AX719" s="12" t="s">
        <v>74</v>
      </c>
      <c r="AY719" s="258" t="s">
        <v>144</v>
      </c>
    </row>
    <row r="720" s="12" customFormat="1">
      <c r="B720" s="247"/>
      <c r="C720" s="248"/>
      <c r="D720" s="249" t="s">
        <v>155</v>
      </c>
      <c r="E720" s="250" t="s">
        <v>21</v>
      </c>
      <c r="F720" s="251" t="s">
        <v>925</v>
      </c>
      <c r="G720" s="248"/>
      <c r="H720" s="252">
        <v>2</v>
      </c>
      <c r="I720" s="253"/>
      <c r="J720" s="248"/>
      <c r="K720" s="248"/>
      <c r="L720" s="254"/>
      <c r="M720" s="255"/>
      <c r="N720" s="256"/>
      <c r="O720" s="256"/>
      <c r="P720" s="256"/>
      <c r="Q720" s="256"/>
      <c r="R720" s="256"/>
      <c r="S720" s="256"/>
      <c r="T720" s="257"/>
      <c r="AT720" s="258" t="s">
        <v>155</v>
      </c>
      <c r="AU720" s="258" t="s">
        <v>83</v>
      </c>
      <c r="AV720" s="12" t="s">
        <v>83</v>
      </c>
      <c r="AW720" s="12" t="s">
        <v>38</v>
      </c>
      <c r="AX720" s="12" t="s">
        <v>74</v>
      </c>
      <c r="AY720" s="258" t="s">
        <v>144</v>
      </c>
    </row>
    <row r="721" s="12" customFormat="1">
      <c r="B721" s="247"/>
      <c r="C721" s="248"/>
      <c r="D721" s="249" t="s">
        <v>155</v>
      </c>
      <c r="E721" s="250" t="s">
        <v>21</v>
      </c>
      <c r="F721" s="251" t="s">
        <v>926</v>
      </c>
      <c r="G721" s="248"/>
      <c r="H721" s="252">
        <v>3</v>
      </c>
      <c r="I721" s="253"/>
      <c r="J721" s="248"/>
      <c r="K721" s="248"/>
      <c r="L721" s="254"/>
      <c r="M721" s="255"/>
      <c r="N721" s="256"/>
      <c r="O721" s="256"/>
      <c r="P721" s="256"/>
      <c r="Q721" s="256"/>
      <c r="R721" s="256"/>
      <c r="S721" s="256"/>
      <c r="T721" s="257"/>
      <c r="AT721" s="258" t="s">
        <v>155</v>
      </c>
      <c r="AU721" s="258" t="s">
        <v>83</v>
      </c>
      <c r="AV721" s="12" t="s">
        <v>83</v>
      </c>
      <c r="AW721" s="12" t="s">
        <v>38</v>
      </c>
      <c r="AX721" s="12" t="s">
        <v>74</v>
      </c>
      <c r="AY721" s="258" t="s">
        <v>144</v>
      </c>
    </row>
    <row r="722" s="12" customFormat="1">
      <c r="B722" s="247"/>
      <c r="C722" s="248"/>
      <c r="D722" s="249" t="s">
        <v>155</v>
      </c>
      <c r="E722" s="250" t="s">
        <v>21</v>
      </c>
      <c r="F722" s="251" t="s">
        <v>927</v>
      </c>
      <c r="G722" s="248"/>
      <c r="H722" s="252">
        <v>2</v>
      </c>
      <c r="I722" s="253"/>
      <c r="J722" s="248"/>
      <c r="K722" s="248"/>
      <c r="L722" s="254"/>
      <c r="M722" s="255"/>
      <c r="N722" s="256"/>
      <c r="O722" s="256"/>
      <c r="P722" s="256"/>
      <c r="Q722" s="256"/>
      <c r="R722" s="256"/>
      <c r="S722" s="256"/>
      <c r="T722" s="257"/>
      <c r="AT722" s="258" t="s">
        <v>155</v>
      </c>
      <c r="AU722" s="258" t="s">
        <v>83</v>
      </c>
      <c r="AV722" s="12" t="s">
        <v>83</v>
      </c>
      <c r="AW722" s="12" t="s">
        <v>38</v>
      </c>
      <c r="AX722" s="12" t="s">
        <v>74</v>
      </c>
      <c r="AY722" s="258" t="s">
        <v>144</v>
      </c>
    </row>
    <row r="723" s="13" customFormat="1">
      <c r="B723" s="261"/>
      <c r="C723" s="262"/>
      <c r="D723" s="249" t="s">
        <v>155</v>
      </c>
      <c r="E723" s="263" t="s">
        <v>21</v>
      </c>
      <c r="F723" s="264" t="s">
        <v>181</v>
      </c>
      <c r="G723" s="262"/>
      <c r="H723" s="265">
        <v>9</v>
      </c>
      <c r="I723" s="266"/>
      <c r="J723" s="262"/>
      <c r="K723" s="262"/>
      <c r="L723" s="267"/>
      <c r="M723" s="268"/>
      <c r="N723" s="269"/>
      <c r="O723" s="269"/>
      <c r="P723" s="269"/>
      <c r="Q723" s="269"/>
      <c r="R723" s="269"/>
      <c r="S723" s="269"/>
      <c r="T723" s="270"/>
      <c r="AT723" s="271" t="s">
        <v>155</v>
      </c>
      <c r="AU723" s="271" t="s">
        <v>83</v>
      </c>
      <c r="AV723" s="13" t="s">
        <v>153</v>
      </c>
      <c r="AW723" s="13" t="s">
        <v>38</v>
      </c>
      <c r="AX723" s="13" t="s">
        <v>81</v>
      </c>
      <c r="AY723" s="271" t="s">
        <v>144</v>
      </c>
    </row>
    <row r="724" s="1" customFormat="1" ht="16.5" customHeight="1">
      <c r="B724" s="46"/>
      <c r="C724" s="283" t="s">
        <v>928</v>
      </c>
      <c r="D724" s="283" t="s">
        <v>379</v>
      </c>
      <c r="E724" s="284" t="s">
        <v>929</v>
      </c>
      <c r="F724" s="285" t="s">
        <v>930</v>
      </c>
      <c r="G724" s="286" t="s">
        <v>151</v>
      </c>
      <c r="H724" s="287">
        <v>1</v>
      </c>
      <c r="I724" s="288"/>
      <c r="J724" s="289">
        <f>ROUND(I724*H724,2)</f>
        <v>0</v>
      </c>
      <c r="K724" s="285" t="s">
        <v>152</v>
      </c>
      <c r="L724" s="290"/>
      <c r="M724" s="291" t="s">
        <v>21</v>
      </c>
      <c r="N724" s="292" t="s">
        <v>45</v>
      </c>
      <c r="O724" s="47"/>
      <c r="P724" s="244">
        <f>O724*H724</f>
        <v>0</v>
      </c>
      <c r="Q724" s="244">
        <v>0.014999999999999999</v>
      </c>
      <c r="R724" s="244">
        <f>Q724*H724</f>
        <v>0.014999999999999999</v>
      </c>
      <c r="S724" s="244">
        <v>0</v>
      </c>
      <c r="T724" s="245">
        <f>S724*H724</f>
        <v>0</v>
      </c>
      <c r="AR724" s="24" t="s">
        <v>762</v>
      </c>
      <c r="AT724" s="24" t="s">
        <v>379</v>
      </c>
      <c r="AU724" s="24" t="s">
        <v>83</v>
      </c>
      <c r="AY724" s="24" t="s">
        <v>144</v>
      </c>
      <c r="BE724" s="246">
        <f>IF(N724="základní",J724,0)</f>
        <v>0</v>
      </c>
      <c r="BF724" s="246">
        <f>IF(N724="snížená",J724,0)</f>
        <v>0</v>
      </c>
      <c r="BG724" s="246">
        <f>IF(N724="zákl. přenesená",J724,0)</f>
        <v>0</v>
      </c>
      <c r="BH724" s="246">
        <f>IF(N724="sníž. přenesená",J724,0)</f>
        <v>0</v>
      </c>
      <c r="BI724" s="246">
        <f>IF(N724="nulová",J724,0)</f>
        <v>0</v>
      </c>
      <c r="BJ724" s="24" t="s">
        <v>81</v>
      </c>
      <c r="BK724" s="246">
        <f>ROUND(I724*H724,2)</f>
        <v>0</v>
      </c>
      <c r="BL724" s="24" t="s">
        <v>567</v>
      </c>
      <c r="BM724" s="24" t="s">
        <v>931</v>
      </c>
    </row>
    <row r="725" s="12" customFormat="1">
      <c r="B725" s="247"/>
      <c r="C725" s="248"/>
      <c r="D725" s="249" t="s">
        <v>155</v>
      </c>
      <c r="E725" s="250" t="s">
        <v>21</v>
      </c>
      <c r="F725" s="251" t="s">
        <v>932</v>
      </c>
      <c r="G725" s="248"/>
      <c r="H725" s="252">
        <v>1</v>
      </c>
      <c r="I725" s="253"/>
      <c r="J725" s="248"/>
      <c r="K725" s="248"/>
      <c r="L725" s="254"/>
      <c r="M725" s="255"/>
      <c r="N725" s="256"/>
      <c r="O725" s="256"/>
      <c r="P725" s="256"/>
      <c r="Q725" s="256"/>
      <c r="R725" s="256"/>
      <c r="S725" s="256"/>
      <c r="T725" s="257"/>
      <c r="AT725" s="258" t="s">
        <v>155</v>
      </c>
      <c r="AU725" s="258" t="s">
        <v>83</v>
      </c>
      <c r="AV725" s="12" t="s">
        <v>83</v>
      </c>
      <c r="AW725" s="12" t="s">
        <v>38</v>
      </c>
      <c r="AX725" s="12" t="s">
        <v>81</v>
      </c>
      <c r="AY725" s="258" t="s">
        <v>144</v>
      </c>
    </row>
    <row r="726" s="1" customFormat="1" ht="16.5" customHeight="1">
      <c r="B726" s="46"/>
      <c r="C726" s="283" t="s">
        <v>933</v>
      </c>
      <c r="D726" s="283" t="s">
        <v>379</v>
      </c>
      <c r="E726" s="284" t="s">
        <v>934</v>
      </c>
      <c r="F726" s="285" t="s">
        <v>935</v>
      </c>
      <c r="G726" s="286" t="s">
        <v>151</v>
      </c>
      <c r="H726" s="287">
        <v>8</v>
      </c>
      <c r="I726" s="288"/>
      <c r="J726" s="289">
        <f>ROUND(I726*H726,2)</f>
        <v>0</v>
      </c>
      <c r="K726" s="285" t="s">
        <v>152</v>
      </c>
      <c r="L726" s="290"/>
      <c r="M726" s="291" t="s">
        <v>21</v>
      </c>
      <c r="N726" s="292" t="s">
        <v>45</v>
      </c>
      <c r="O726" s="47"/>
      <c r="P726" s="244">
        <f>O726*H726</f>
        <v>0</v>
      </c>
      <c r="Q726" s="244">
        <v>0.016500000000000001</v>
      </c>
      <c r="R726" s="244">
        <f>Q726*H726</f>
        <v>0.13200000000000001</v>
      </c>
      <c r="S726" s="244">
        <v>0</v>
      </c>
      <c r="T726" s="245">
        <f>S726*H726</f>
        <v>0</v>
      </c>
      <c r="AR726" s="24" t="s">
        <v>762</v>
      </c>
      <c r="AT726" s="24" t="s">
        <v>379</v>
      </c>
      <c r="AU726" s="24" t="s">
        <v>83</v>
      </c>
      <c r="AY726" s="24" t="s">
        <v>144</v>
      </c>
      <c r="BE726" s="246">
        <f>IF(N726="základní",J726,0)</f>
        <v>0</v>
      </c>
      <c r="BF726" s="246">
        <f>IF(N726="snížená",J726,0)</f>
        <v>0</v>
      </c>
      <c r="BG726" s="246">
        <f>IF(N726="zákl. přenesená",J726,0)</f>
        <v>0</v>
      </c>
      <c r="BH726" s="246">
        <f>IF(N726="sníž. přenesená",J726,0)</f>
        <v>0</v>
      </c>
      <c r="BI726" s="246">
        <f>IF(N726="nulová",J726,0)</f>
        <v>0</v>
      </c>
      <c r="BJ726" s="24" t="s">
        <v>81</v>
      </c>
      <c r="BK726" s="246">
        <f>ROUND(I726*H726,2)</f>
        <v>0</v>
      </c>
      <c r="BL726" s="24" t="s">
        <v>567</v>
      </c>
      <c r="BM726" s="24" t="s">
        <v>936</v>
      </c>
    </row>
    <row r="727" s="12" customFormat="1">
      <c r="B727" s="247"/>
      <c r="C727" s="248"/>
      <c r="D727" s="249" t="s">
        <v>155</v>
      </c>
      <c r="E727" s="250" t="s">
        <v>21</v>
      </c>
      <c r="F727" s="251" t="s">
        <v>937</v>
      </c>
      <c r="G727" s="248"/>
      <c r="H727" s="252">
        <v>2</v>
      </c>
      <c r="I727" s="253"/>
      <c r="J727" s="248"/>
      <c r="K727" s="248"/>
      <c r="L727" s="254"/>
      <c r="M727" s="255"/>
      <c r="N727" s="256"/>
      <c r="O727" s="256"/>
      <c r="P727" s="256"/>
      <c r="Q727" s="256"/>
      <c r="R727" s="256"/>
      <c r="S727" s="256"/>
      <c r="T727" s="257"/>
      <c r="AT727" s="258" t="s">
        <v>155</v>
      </c>
      <c r="AU727" s="258" t="s">
        <v>83</v>
      </c>
      <c r="AV727" s="12" t="s">
        <v>83</v>
      </c>
      <c r="AW727" s="12" t="s">
        <v>38</v>
      </c>
      <c r="AX727" s="12" t="s">
        <v>74</v>
      </c>
      <c r="AY727" s="258" t="s">
        <v>144</v>
      </c>
    </row>
    <row r="728" s="12" customFormat="1">
      <c r="B728" s="247"/>
      <c r="C728" s="248"/>
      <c r="D728" s="249" t="s">
        <v>155</v>
      </c>
      <c r="E728" s="250" t="s">
        <v>21</v>
      </c>
      <c r="F728" s="251" t="s">
        <v>938</v>
      </c>
      <c r="G728" s="248"/>
      <c r="H728" s="252">
        <v>1</v>
      </c>
      <c r="I728" s="253"/>
      <c r="J728" s="248"/>
      <c r="K728" s="248"/>
      <c r="L728" s="254"/>
      <c r="M728" s="255"/>
      <c r="N728" s="256"/>
      <c r="O728" s="256"/>
      <c r="P728" s="256"/>
      <c r="Q728" s="256"/>
      <c r="R728" s="256"/>
      <c r="S728" s="256"/>
      <c r="T728" s="257"/>
      <c r="AT728" s="258" t="s">
        <v>155</v>
      </c>
      <c r="AU728" s="258" t="s">
        <v>83</v>
      </c>
      <c r="AV728" s="12" t="s">
        <v>83</v>
      </c>
      <c r="AW728" s="12" t="s">
        <v>38</v>
      </c>
      <c r="AX728" s="12" t="s">
        <v>74</v>
      </c>
      <c r="AY728" s="258" t="s">
        <v>144</v>
      </c>
    </row>
    <row r="729" s="12" customFormat="1">
      <c r="B729" s="247"/>
      <c r="C729" s="248"/>
      <c r="D729" s="249" t="s">
        <v>155</v>
      </c>
      <c r="E729" s="250" t="s">
        <v>21</v>
      </c>
      <c r="F729" s="251" t="s">
        <v>939</v>
      </c>
      <c r="G729" s="248"/>
      <c r="H729" s="252">
        <v>3</v>
      </c>
      <c r="I729" s="253"/>
      <c r="J729" s="248"/>
      <c r="K729" s="248"/>
      <c r="L729" s="254"/>
      <c r="M729" s="255"/>
      <c r="N729" s="256"/>
      <c r="O729" s="256"/>
      <c r="P729" s="256"/>
      <c r="Q729" s="256"/>
      <c r="R729" s="256"/>
      <c r="S729" s="256"/>
      <c r="T729" s="257"/>
      <c r="AT729" s="258" t="s">
        <v>155</v>
      </c>
      <c r="AU729" s="258" t="s">
        <v>83</v>
      </c>
      <c r="AV729" s="12" t="s">
        <v>83</v>
      </c>
      <c r="AW729" s="12" t="s">
        <v>38</v>
      </c>
      <c r="AX729" s="12" t="s">
        <v>74</v>
      </c>
      <c r="AY729" s="258" t="s">
        <v>144</v>
      </c>
    </row>
    <row r="730" s="12" customFormat="1">
      <c r="B730" s="247"/>
      <c r="C730" s="248"/>
      <c r="D730" s="249" t="s">
        <v>155</v>
      </c>
      <c r="E730" s="250" t="s">
        <v>21</v>
      </c>
      <c r="F730" s="251" t="s">
        <v>940</v>
      </c>
      <c r="G730" s="248"/>
      <c r="H730" s="252">
        <v>2</v>
      </c>
      <c r="I730" s="253"/>
      <c r="J730" s="248"/>
      <c r="K730" s="248"/>
      <c r="L730" s="254"/>
      <c r="M730" s="255"/>
      <c r="N730" s="256"/>
      <c r="O730" s="256"/>
      <c r="P730" s="256"/>
      <c r="Q730" s="256"/>
      <c r="R730" s="256"/>
      <c r="S730" s="256"/>
      <c r="T730" s="257"/>
      <c r="AT730" s="258" t="s">
        <v>155</v>
      </c>
      <c r="AU730" s="258" t="s">
        <v>83</v>
      </c>
      <c r="AV730" s="12" t="s">
        <v>83</v>
      </c>
      <c r="AW730" s="12" t="s">
        <v>38</v>
      </c>
      <c r="AX730" s="12" t="s">
        <v>74</v>
      </c>
      <c r="AY730" s="258" t="s">
        <v>144</v>
      </c>
    </row>
    <row r="731" s="13" customFormat="1">
      <c r="B731" s="261"/>
      <c r="C731" s="262"/>
      <c r="D731" s="249" t="s">
        <v>155</v>
      </c>
      <c r="E731" s="263" t="s">
        <v>21</v>
      </c>
      <c r="F731" s="264" t="s">
        <v>181</v>
      </c>
      <c r="G731" s="262"/>
      <c r="H731" s="265">
        <v>8</v>
      </c>
      <c r="I731" s="266"/>
      <c r="J731" s="262"/>
      <c r="K731" s="262"/>
      <c r="L731" s="267"/>
      <c r="M731" s="268"/>
      <c r="N731" s="269"/>
      <c r="O731" s="269"/>
      <c r="P731" s="269"/>
      <c r="Q731" s="269"/>
      <c r="R731" s="269"/>
      <c r="S731" s="269"/>
      <c r="T731" s="270"/>
      <c r="AT731" s="271" t="s">
        <v>155</v>
      </c>
      <c r="AU731" s="271" t="s">
        <v>83</v>
      </c>
      <c r="AV731" s="13" t="s">
        <v>153</v>
      </c>
      <c r="AW731" s="13" t="s">
        <v>38</v>
      </c>
      <c r="AX731" s="13" t="s">
        <v>81</v>
      </c>
      <c r="AY731" s="271" t="s">
        <v>144</v>
      </c>
    </row>
    <row r="732" s="1" customFormat="1" ht="16.5" customHeight="1">
      <c r="B732" s="46"/>
      <c r="C732" s="283" t="s">
        <v>941</v>
      </c>
      <c r="D732" s="283" t="s">
        <v>379</v>
      </c>
      <c r="E732" s="284" t="s">
        <v>942</v>
      </c>
      <c r="F732" s="285" t="s">
        <v>943</v>
      </c>
      <c r="G732" s="286" t="s">
        <v>151</v>
      </c>
      <c r="H732" s="287">
        <v>1</v>
      </c>
      <c r="I732" s="288"/>
      <c r="J732" s="289">
        <f>ROUND(I732*H732,2)</f>
        <v>0</v>
      </c>
      <c r="K732" s="285" t="s">
        <v>152</v>
      </c>
      <c r="L732" s="290"/>
      <c r="M732" s="291" t="s">
        <v>21</v>
      </c>
      <c r="N732" s="292" t="s">
        <v>45</v>
      </c>
      <c r="O732" s="47"/>
      <c r="P732" s="244">
        <f>O732*H732</f>
        <v>0</v>
      </c>
      <c r="Q732" s="244">
        <v>0.018499999999999999</v>
      </c>
      <c r="R732" s="244">
        <f>Q732*H732</f>
        <v>0.018499999999999999</v>
      </c>
      <c r="S732" s="244">
        <v>0</v>
      </c>
      <c r="T732" s="245">
        <f>S732*H732</f>
        <v>0</v>
      </c>
      <c r="AR732" s="24" t="s">
        <v>762</v>
      </c>
      <c r="AT732" s="24" t="s">
        <v>379</v>
      </c>
      <c r="AU732" s="24" t="s">
        <v>83</v>
      </c>
      <c r="AY732" s="24" t="s">
        <v>144</v>
      </c>
      <c r="BE732" s="246">
        <f>IF(N732="základní",J732,0)</f>
        <v>0</v>
      </c>
      <c r="BF732" s="246">
        <f>IF(N732="snížená",J732,0)</f>
        <v>0</v>
      </c>
      <c r="BG732" s="246">
        <f>IF(N732="zákl. přenesená",J732,0)</f>
        <v>0</v>
      </c>
      <c r="BH732" s="246">
        <f>IF(N732="sníž. přenesená",J732,0)</f>
        <v>0</v>
      </c>
      <c r="BI732" s="246">
        <f>IF(N732="nulová",J732,0)</f>
        <v>0</v>
      </c>
      <c r="BJ732" s="24" t="s">
        <v>81</v>
      </c>
      <c r="BK732" s="246">
        <f>ROUND(I732*H732,2)</f>
        <v>0</v>
      </c>
      <c r="BL732" s="24" t="s">
        <v>567</v>
      </c>
      <c r="BM732" s="24" t="s">
        <v>944</v>
      </c>
    </row>
    <row r="733" s="12" customFormat="1">
      <c r="B733" s="247"/>
      <c r="C733" s="248"/>
      <c r="D733" s="249" t="s">
        <v>155</v>
      </c>
      <c r="E733" s="250" t="s">
        <v>21</v>
      </c>
      <c r="F733" s="251" t="s">
        <v>945</v>
      </c>
      <c r="G733" s="248"/>
      <c r="H733" s="252">
        <v>1</v>
      </c>
      <c r="I733" s="253"/>
      <c r="J733" s="248"/>
      <c r="K733" s="248"/>
      <c r="L733" s="254"/>
      <c r="M733" s="255"/>
      <c r="N733" s="256"/>
      <c r="O733" s="256"/>
      <c r="P733" s="256"/>
      <c r="Q733" s="256"/>
      <c r="R733" s="256"/>
      <c r="S733" s="256"/>
      <c r="T733" s="257"/>
      <c r="AT733" s="258" t="s">
        <v>155</v>
      </c>
      <c r="AU733" s="258" t="s">
        <v>83</v>
      </c>
      <c r="AV733" s="12" t="s">
        <v>83</v>
      </c>
      <c r="AW733" s="12" t="s">
        <v>38</v>
      </c>
      <c r="AX733" s="12" t="s">
        <v>81</v>
      </c>
      <c r="AY733" s="258" t="s">
        <v>144</v>
      </c>
    </row>
    <row r="734" s="1" customFormat="1" ht="25.5" customHeight="1">
      <c r="B734" s="46"/>
      <c r="C734" s="235" t="s">
        <v>946</v>
      </c>
      <c r="D734" s="235" t="s">
        <v>148</v>
      </c>
      <c r="E734" s="236" t="s">
        <v>947</v>
      </c>
      <c r="F734" s="237" t="s">
        <v>948</v>
      </c>
      <c r="G734" s="238" t="s">
        <v>151</v>
      </c>
      <c r="H734" s="239">
        <v>2</v>
      </c>
      <c r="I734" s="240"/>
      <c r="J734" s="241">
        <f>ROUND(I734*H734,2)</f>
        <v>0</v>
      </c>
      <c r="K734" s="237" t="s">
        <v>152</v>
      </c>
      <c r="L734" s="72"/>
      <c r="M734" s="242" t="s">
        <v>21</v>
      </c>
      <c r="N734" s="243" t="s">
        <v>45</v>
      </c>
      <c r="O734" s="47"/>
      <c r="P734" s="244">
        <f>O734*H734</f>
        <v>0</v>
      </c>
      <c r="Q734" s="244">
        <v>0</v>
      </c>
      <c r="R734" s="244">
        <f>Q734*H734</f>
        <v>0</v>
      </c>
      <c r="S734" s="244">
        <v>0</v>
      </c>
      <c r="T734" s="245">
        <f>S734*H734</f>
        <v>0</v>
      </c>
      <c r="AR734" s="24" t="s">
        <v>567</v>
      </c>
      <c r="AT734" s="24" t="s">
        <v>148</v>
      </c>
      <c r="AU734" s="24" t="s">
        <v>83</v>
      </c>
      <c r="AY734" s="24" t="s">
        <v>144</v>
      </c>
      <c r="BE734" s="246">
        <f>IF(N734="základní",J734,0)</f>
        <v>0</v>
      </c>
      <c r="BF734" s="246">
        <f>IF(N734="snížená",J734,0)</f>
        <v>0</v>
      </c>
      <c r="BG734" s="246">
        <f>IF(N734="zákl. přenesená",J734,0)</f>
        <v>0</v>
      </c>
      <c r="BH734" s="246">
        <f>IF(N734="sníž. přenesená",J734,0)</f>
        <v>0</v>
      </c>
      <c r="BI734" s="246">
        <f>IF(N734="nulová",J734,0)</f>
        <v>0</v>
      </c>
      <c r="BJ734" s="24" t="s">
        <v>81</v>
      </c>
      <c r="BK734" s="246">
        <f>ROUND(I734*H734,2)</f>
        <v>0</v>
      </c>
      <c r="BL734" s="24" t="s">
        <v>567</v>
      </c>
      <c r="BM734" s="24" t="s">
        <v>949</v>
      </c>
    </row>
    <row r="735" s="1" customFormat="1">
      <c r="B735" s="46"/>
      <c r="C735" s="74"/>
      <c r="D735" s="249" t="s">
        <v>166</v>
      </c>
      <c r="E735" s="74"/>
      <c r="F735" s="259" t="s">
        <v>922</v>
      </c>
      <c r="G735" s="74"/>
      <c r="H735" s="74"/>
      <c r="I735" s="203"/>
      <c r="J735" s="74"/>
      <c r="K735" s="74"/>
      <c r="L735" s="72"/>
      <c r="M735" s="260"/>
      <c r="N735" s="47"/>
      <c r="O735" s="47"/>
      <c r="P735" s="47"/>
      <c r="Q735" s="47"/>
      <c r="R735" s="47"/>
      <c r="S735" s="47"/>
      <c r="T735" s="95"/>
      <c r="AT735" s="24" t="s">
        <v>166</v>
      </c>
      <c r="AU735" s="24" t="s">
        <v>83</v>
      </c>
    </row>
    <row r="736" s="12" customFormat="1">
      <c r="B736" s="247"/>
      <c r="C736" s="248"/>
      <c r="D736" s="249" t="s">
        <v>155</v>
      </c>
      <c r="E736" s="250" t="s">
        <v>21</v>
      </c>
      <c r="F736" s="251" t="s">
        <v>376</v>
      </c>
      <c r="G736" s="248"/>
      <c r="H736" s="252">
        <v>1</v>
      </c>
      <c r="I736" s="253"/>
      <c r="J736" s="248"/>
      <c r="K736" s="248"/>
      <c r="L736" s="254"/>
      <c r="M736" s="255"/>
      <c r="N736" s="256"/>
      <c r="O736" s="256"/>
      <c r="P736" s="256"/>
      <c r="Q736" s="256"/>
      <c r="R736" s="256"/>
      <c r="S736" s="256"/>
      <c r="T736" s="257"/>
      <c r="AT736" s="258" t="s">
        <v>155</v>
      </c>
      <c r="AU736" s="258" t="s">
        <v>83</v>
      </c>
      <c r="AV736" s="12" t="s">
        <v>83</v>
      </c>
      <c r="AW736" s="12" t="s">
        <v>38</v>
      </c>
      <c r="AX736" s="12" t="s">
        <v>74</v>
      </c>
      <c r="AY736" s="258" t="s">
        <v>144</v>
      </c>
    </row>
    <row r="737" s="12" customFormat="1">
      <c r="B737" s="247"/>
      <c r="C737" s="248"/>
      <c r="D737" s="249" t="s">
        <v>155</v>
      </c>
      <c r="E737" s="250" t="s">
        <v>21</v>
      </c>
      <c r="F737" s="251" t="s">
        <v>377</v>
      </c>
      <c r="G737" s="248"/>
      <c r="H737" s="252">
        <v>1</v>
      </c>
      <c r="I737" s="253"/>
      <c r="J737" s="248"/>
      <c r="K737" s="248"/>
      <c r="L737" s="254"/>
      <c r="M737" s="255"/>
      <c r="N737" s="256"/>
      <c r="O737" s="256"/>
      <c r="P737" s="256"/>
      <c r="Q737" s="256"/>
      <c r="R737" s="256"/>
      <c r="S737" s="256"/>
      <c r="T737" s="257"/>
      <c r="AT737" s="258" t="s">
        <v>155</v>
      </c>
      <c r="AU737" s="258" t="s">
        <v>83</v>
      </c>
      <c r="AV737" s="12" t="s">
        <v>83</v>
      </c>
      <c r="AW737" s="12" t="s">
        <v>38</v>
      </c>
      <c r="AX737" s="12" t="s">
        <v>74</v>
      </c>
      <c r="AY737" s="258" t="s">
        <v>144</v>
      </c>
    </row>
    <row r="738" s="13" customFormat="1">
      <c r="B738" s="261"/>
      <c r="C738" s="262"/>
      <c r="D738" s="249" t="s">
        <v>155</v>
      </c>
      <c r="E738" s="263" t="s">
        <v>21</v>
      </c>
      <c r="F738" s="264" t="s">
        <v>181</v>
      </c>
      <c r="G738" s="262"/>
      <c r="H738" s="265">
        <v>2</v>
      </c>
      <c r="I738" s="266"/>
      <c r="J738" s="262"/>
      <c r="K738" s="262"/>
      <c r="L738" s="267"/>
      <c r="M738" s="268"/>
      <c r="N738" s="269"/>
      <c r="O738" s="269"/>
      <c r="P738" s="269"/>
      <c r="Q738" s="269"/>
      <c r="R738" s="269"/>
      <c r="S738" s="269"/>
      <c r="T738" s="270"/>
      <c r="AT738" s="271" t="s">
        <v>155</v>
      </c>
      <c r="AU738" s="271" t="s">
        <v>83</v>
      </c>
      <c r="AV738" s="13" t="s">
        <v>153</v>
      </c>
      <c r="AW738" s="13" t="s">
        <v>38</v>
      </c>
      <c r="AX738" s="13" t="s">
        <v>81</v>
      </c>
      <c r="AY738" s="271" t="s">
        <v>144</v>
      </c>
    </row>
    <row r="739" s="1" customFormat="1" ht="16.5" customHeight="1">
      <c r="B739" s="46"/>
      <c r="C739" s="283" t="s">
        <v>950</v>
      </c>
      <c r="D739" s="283" t="s">
        <v>379</v>
      </c>
      <c r="E739" s="284" t="s">
        <v>951</v>
      </c>
      <c r="F739" s="285" t="s">
        <v>952</v>
      </c>
      <c r="G739" s="286" t="s">
        <v>151</v>
      </c>
      <c r="H739" s="287">
        <v>2</v>
      </c>
      <c r="I739" s="288"/>
      <c r="J739" s="289">
        <f>ROUND(I739*H739,2)</f>
        <v>0</v>
      </c>
      <c r="K739" s="285" t="s">
        <v>152</v>
      </c>
      <c r="L739" s="290"/>
      <c r="M739" s="291" t="s">
        <v>21</v>
      </c>
      <c r="N739" s="292" t="s">
        <v>45</v>
      </c>
      <c r="O739" s="47"/>
      <c r="P739" s="244">
        <f>O739*H739</f>
        <v>0</v>
      </c>
      <c r="Q739" s="244">
        <v>0.024</v>
      </c>
      <c r="R739" s="244">
        <f>Q739*H739</f>
        <v>0.048000000000000001</v>
      </c>
      <c r="S739" s="244">
        <v>0</v>
      </c>
      <c r="T739" s="245">
        <f>S739*H739</f>
        <v>0</v>
      </c>
      <c r="AR739" s="24" t="s">
        <v>762</v>
      </c>
      <c r="AT739" s="24" t="s">
        <v>379</v>
      </c>
      <c r="AU739" s="24" t="s">
        <v>83</v>
      </c>
      <c r="AY739" s="24" t="s">
        <v>144</v>
      </c>
      <c r="BE739" s="246">
        <f>IF(N739="základní",J739,0)</f>
        <v>0</v>
      </c>
      <c r="BF739" s="246">
        <f>IF(N739="snížená",J739,0)</f>
        <v>0</v>
      </c>
      <c r="BG739" s="246">
        <f>IF(N739="zákl. přenesená",J739,0)</f>
        <v>0</v>
      </c>
      <c r="BH739" s="246">
        <f>IF(N739="sníž. přenesená",J739,0)</f>
        <v>0</v>
      </c>
      <c r="BI739" s="246">
        <f>IF(N739="nulová",J739,0)</f>
        <v>0</v>
      </c>
      <c r="BJ739" s="24" t="s">
        <v>81</v>
      </c>
      <c r="BK739" s="246">
        <f>ROUND(I739*H739,2)</f>
        <v>0</v>
      </c>
      <c r="BL739" s="24" t="s">
        <v>567</v>
      </c>
      <c r="BM739" s="24" t="s">
        <v>953</v>
      </c>
    </row>
    <row r="740" s="1" customFormat="1" ht="25.5" customHeight="1">
      <c r="B740" s="46"/>
      <c r="C740" s="235" t="s">
        <v>762</v>
      </c>
      <c r="D740" s="235" t="s">
        <v>148</v>
      </c>
      <c r="E740" s="236" t="s">
        <v>954</v>
      </c>
      <c r="F740" s="237" t="s">
        <v>955</v>
      </c>
      <c r="G740" s="238" t="s">
        <v>151</v>
      </c>
      <c r="H740" s="239">
        <v>1</v>
      </c>
      <c r="I740" s="240"/>
      <c r="J740" s="241">
        <f>ROUND(I740*H740,2)</f>
        <v>0</v>
      </c>
      <c r="K740" s="237" t="s">
        <v>152</v>
      </c>
      <c r="L740" s="72"/>
      <c r="M740" s="242" t="s">
        <v>21</v>
      </c>
      <c r="N740" s="243" t="s">
        <v>45</v>
      </c>
      <c r="O740" s="47"/>
      <c r="P740" s="244">
        <f>O740*H740</f>
        <v>0</v>
      </c>
      <c r="Q740" s="244">
        <v>0</v>
      </c>
      <c r="R740" s="244">
        <f>Q740*H740</f>
        <v>0</v>
      </c>
      <c r="S740" s="244">
        <v>0</v>
      </c>
      <c r="T740" s="245">
        <f>S740*H740</f>
        <v>0</v>
      </c>
      <c r="AR740" s="24" t="s">
        <v>567</v>
      </c>
      <c r="AT740" s="24" t="s">
        <v>148</v>
      </c>
      <c r="AU740" s="24" t="s">
        <v>83</v>
      </c>
      <c r="AY740" s="24" t="s">
        <v>144</v>
      </c>
      <c r="BE740" s="246">
        <f>IF(N740="základní",J740,0)</f>
        <v>0</v>
      </c>
      <c r="BF740" s="246">
        <f>IF(N740="snížená",J740,0)</f>
        <v>0</v>
      </c>
      <c r="BG740" s="246">
        <f>IF(N740="zákl. přenesená",J740,0)</f>
        <v>0</v>
      </c>
      <c r="BH740" s="246">
        <f>IF(N740="sníž. přenesená",J740,0)</f>
        <v>0</v>
      </c>
      <c r="BI740" s="246">
        <f>IF(N740="nulová",J740,0)</f>
        <v>0</v>
      </c>
      <c r="BJ740" s="24" t="s">
        <v>81</v>
      </c>
      <c r="BK740" s="246">
        <f>ROUND(I740*H740,2)</f>
        <v>0</v>
      </c>
      <c r="BL740" s="24" t="s">
        <v>567</v>
      </c>
      <c r="BM740" s="24" t="s">
        <v>956</v>
      </c>
    </row>
    <row r="741" s="1" customFormat="1">
      <c r="B741" s="46"/>
      <c r="C741" s="74"/>
      <c r="D741" s="249" t="s">
        <v>166</v>
      </c>
      <c r="E741" s="74"/>
      <c r="F741" s="259" t="s">
        <v>922</v>
      </c>
      <c r="G741" s="74"/>
      <c r="H741" s="74"/>
      <c r="I741" s="203"/>
      <c r="J741" s="74"/>
      <c r="K741" s="74"/>
      <c r="L741" s="72"/>
      <c r="M741" s="260"/>
      <c r="N741" s="47"/>
      <c r="O741" s="47"/>
      <c r="P741" s="47"/>
      <c r="Q741" s="47"/>
      <c r="R741" s="47"/>
      <c r="S741" s="47"/>
      <c r="T741" s="95"/>
      <c r="AT741" s="24" t="s">
        <v>166</v>
      </c>
      <c r="AU741" s="24" t="s">
        <v>83</v>
      </c>
    </row>
    <row r="742" s="12" customFormat="1">
      <c r="B742" s="247"/>
      <c r="C742" s="248"/>
      <c r="D742" s="249" t="s">
        <v>155</v>
      </c>
      <c r="E742" s="250" t="s">
        <v>21</v>
      </c>
      <c r="F742" s="251" t="s">
        <v>957</v>
      </c>
      <c r="G742" s="248"/>
      <c r="H742" s="252">
        <v>1</v>
      </c>
      <c r="I742" s="253"/>
      <c r="J742" s="248"/>
      <c r="K742" s="248"/>
      <c r="L742" s="254"/>
      <c r="M742" s="255"/>
      <c r="N742" s="256"/>
      <c r="O742" s="256"/>
      <c r="P742" s="256"/>
      <c r="Q742" s="256"/>
      <c r="R742" s="256"/>
      <c r="S742" s="256"/>
      <c r="T742" s="257"/>
      <c r="AT742" s="258" t="s">
        <v>155</v>
      </c>
      <c r="AU742" s="258" t="s">
        <v>83</v>
      </c>
      <c r="AV742" s="12" t="s">
        <v>83</v>
      </c>
      <c r="AW742" s="12" t="s">
        <v>38</v>
      </c>
      <c r="AX742" s="12" t="s">
        <v>81</v>
      </c>
      <c r="AY742" s="258" t="s">
        <v>144</v>
      </c>
    </row>
    <row r="743" s="1" customFormat="1" ht="16.5" customHeight="1">
      <c r="B743" s="46"/>
      <c r="C743" s="283" t="s">
        <v>958</v>
      </c>
      <c r="D743" s="283" t="s">
        <v>379</v>
      </c>
      <c r="E743" s="284" t="s">
        <v>959</v>
      </c>
      <c r="F743" s="285" t="s">
        <v>960</v>
      </c>
      <c r="G743" s="286" t="s">
        <v>151</v>
      </c>
      <c r="H743" s="287">
        <v>1</v>
      </c>
      <c r="I743" s="288"/>
      <c r="J743" s="289">
        <f>ROUND(I743*H743,2)</f>
        <v>0</v>
      </c>
      <c r="K743" s="285" t="s">
        <v>152</v>
      </c>
      <c r="L743" s="290"/>
      <c r="M743" s="291" t="s">
        <v>21</v>
      </c>
      <c r="N743" s="292" t="s">
        <v>45</v>
      </c>
      <c r="O743" s="47"/>
      <c r="P743" s="244">
        <f>O743*H743</f>
        <v>0</v>
      </c>
      <c r="Q743" s="244">
        <v>0.047</v>
      </c>
      <c r="R743" s="244">
        <f>Q743*H743</f>
        <v>0.047</v>
      </c>
      <c r="S743" s="244">
        <v>0</v>
      </c>
      <c r="T743" s="245">
        <f>S743*H743</f>
        <v>0</v>
      </c>
      <c r="AR743" s="24" t="s">
        <v>762</v>
      </c>
      <c r="AT743" s="24" t="s">
        <v>379</v>
      </c>
      <c r="AU743" s="24" t="s">
        <v>83</v>
      </c>
      <c r="AY743" s="24" t="s">
        <v>144</v>
      </c>
      <c r="BE743" s="246">
        <f>IF(N743="základní",J743,0)</f>
        <v>0</v>
      </c>
      <c r="BF743" s="246">
        <f>IF(N743="snížená",J743,0)</f>
        <v>0</v>
      </c>
      <c r="BG743" s="246">
        <f>IF(N743="zákl. přenesená",J743,0)</f>
        <v>0</v>
      </c>
      <c r="BH743" s="246">
        <f>IF(N743="sníž. přenesená",J743,0)</f>
        <v>0</v>
      </c>
      <c r="BI743" s="246">
        <f>IF(N743="nulová",J743,0)</f>
        <v>0</v>
      </c>
      <c r="BJ743" s="24" t="s">
        <v>81</v>
      </c>
      <c r="BK743" s="246">
        <f>ROUND(I743*H743,2)</f>
        <v>0</v>
      </c>
      <c r="BL743" s="24" t="s">
        <v>567</v>
      </c>
      <c r="BM743" s="24" t="s">
        <v>961</v>
      </c>
    </row>
    <row r="744" s="1" customFormat="1" ht="16.5" customHeight="1">
      <c r="B744" s="46"/>
      <c r="C744" s="235" t="s">
        <v>962</v>
      </c>
      <c r="D744" s="235" t="s">
        <v>148</v>
      </c>
      <c r="E744" s="236" t="s">
        <v>963</v>
      </c>
      <c r="F744" s="237" t="s">
        <v>964</v>
      </c>
      <c r="G744" s="238" t="s">
        <v>151</v>
      </c>
      <c r="H744" s="239">
        <v>5</v>
      </c>
      <c r="I744" s="240"/>
      <c r="J744" s="241">
        <f>ROUND(I744*H744,2)</f>
        <v>0</v>
      </c>
      <c r="K744" s="237" t="s">
        <v>152</v>
      </c>
      <c r="L744" s="72"/>
      <c r="M744" s="242" t="s">
        <v>21</v>
      </c>
      <c r="N744" s="243" t="s">
        <v>45</v>
      </c>
      <c r="O744" s="47"/>
      <c r="P744" s="244">
        <f>O744*H744</f>
        <v>0</v>
      </c>
      <c r="Q744" s="244">
        <v>0</v>
      </c>
      <c r="R744" s="244">
        <f>Q744*H744</f>
        <v>0</v>
      </c>
      <c r="S744" s="244">
        <v>0</v>
      </c>
      <c r="T744" s="245">
        <f>S744*H744</f>
        <v>0</v>
      </c>
      <c r="AR744" s="24" t="s">
        <v>567</v>
      </c>
      <c r="AT744" s="24" t="s">
        <v>148</v>
      </c>
      <c r="AU744" s="24" t="s">
        <v>83</v>
      </c>
      <c r="AY744" s="24" t="s">
        <v>144</v>
      </c>
      <c r="BE744" s="246">
        <f>IF(N744="základní",J744,0)</f>
        <v>0</v>
      </c>
      <c r="BF744" s="246">
        <f>IF(N744="snížená",J744,0)</f>
        <v>0</v>
      </c>
      <c r="BG744" s="246">
        <f>IF(N744="zákl. přenesená",J744,0)</f>
        <v>0</v>
      </c>
      <c r="BH744" s="246">
        <f>IF(N744="sníž. přenesená",J744,0)</f>
        <v>0</v>
      </c>
      <c r="BI744" s="246">
        <f>IF(N744="nulová",J744,0)</f>
        <v>0</v>
      </c>
      <c r="BJ744" s="24" t="s">
        <v>81</v>
      </c>
      <c r="BK744" s="246">
        <f>ROUND(I744*H744,2)</f>
        <v>0</v>
      </c>
      <c r="BL744" s="24" t="s">
        <v>567</v>
      </c>
      <c r="BM744" s="24" t="s">
        <v>965</v>
      </c>
    </row>
    <row r="745" s="1" customFormat="1">
      <c r="B745" s="46"/>
      <c r="C745" s="74"/>
      <c r="D745" s="249" t="s">
        <v>166</v>
      </c>
      <c r="E745" s="74"/>
      <c r="F745" s="259" t="s">
        <v>966</v>
      </c>
      <c r="G745" s="74"/>
      <c r="H745" s="74"/>
      <c r="I745" s="203"/>
      <c r="J745" s="74"/>
      <c r="K745" s="74"/>
      <c r="L745" s="72"/>
      <c r="M745" s="260"/>
      <c r="N745" s="47"/>
      <c r="O745" s="47"/>
      <c r="P745" s="47"/>
      <c r="Q745" s="47"/>
      <c r="R745" s="47"/>
      <c r="S745" s="47"/>
      <c r="T745" s="95"/>
      <c r="AT745" s="24" t="s">
        <v>166</v>
      </c>
      <c r="AU745" s="24" t="s">
        <v>83</v>
      </c>
    </row>
    <row r="746" s="1" customFormat="1" ht="16.5" customHeight="1">
      <c r="B746" s="46"/>
      <c r="C746" s="283" t="s">
        <v>967</v>
      </c>
      <c r="D746" s="283" t="s">
        <v>379</v>
      </c>
      <c r="E746" s="284" t="s">
        <v>968</v>
      </c>
      <c r="F746" s="285" t="s">
        <v>969</v>
      </c>
      <c r="G746" s="286" t="s">
        <v>151</v>
      </c>
      <c r="H746" s="287">
        <v>5</v>
      </c>
      <c r="I746" s="288"/>
      <c r="J746" s="289">
        <f>ROUND(I746*H746,2)</f>
        <v>0</v>
      </c>
      <c r="K746" s="285" t="s">
        <v>152</v>
      </c>
      <c r="L746" s="290"/>
      <c r="M746" s="291" t="s">
        <v>21</v>
      </c>
      <c r="N746" s="292" t="s">
        <v>45</v>
      </c>
      <c r="O746" s="47"/>
      <c r="P746" s="244">
        <f>O746*H746</f>
        <v>0</v>
      </c>
      <c r="Q746" s="244">
        <v>0.0047000000000000002</v>
      </c>
      <c r="R746" s="244">
        <f>Q746*H746</f>
        <v>0.0235</v>
      </c>
      <c r="S746" s="244">
        <v>0</v>
      </c>
      <c r="T746" s="245">
        <f>S746*H746</f>
        <v>0</v>
      </c>
      <c r="AR746" s="24" t="s">
        <v>762</v>
      </c>
      <c r="AT746" s="24" t="s">
        <v>379</v>
      </c>
      <c r="AU746" s="24" t="s">
        <v>83</v>
      </c>
      <c r="AY746" s="24" t="s">
        <v>144</v>
      </c>
      <c r="BE746" s="246">
        <f>IF(N746="základní",J746,0)</f>
        <v>0</v>
      </c>
      <c r="BF746" s="246">
        <f>IF(N746="snížená",J746,0)</f>
        <v>0</v>
      </c>
      <c r="BG746" s="246">
        <f>IF(N746="zákl. přenesená",J746,0)</f>
        <v>0</v>
      </c>
      <c r="BH746" s="246">
        <f>IF(N746="sníž. přenesená",J746,0)</f>
        <v>0</v>
      </c>
      <c r="BI746" s="246">
        <f>IF(N746="nulová",J746,0)</f>
        <v>0</v>
      </c>
      <c r="BJ746" s="24" t="s">
        <v>81</v>
      </c>
      <c r="BK746" s="246">
        <f>ROUND(I746*H746,2)</f>
        <v>0</v>
      </c>
      <c r="BL746" s="24" t="s">
        <v>567</v>
      </c>
      <c r="BM746" s="24" t="s">
        <v>970</v>
      </c>
    </row>
    <row r="747" s="1" customFormat="1" ht="16.5" customHeight="1">
      <c r="B747" s="46"/>
      <c r="C747" s="235" t="s">
        <v>971</v>
      </c>
      <c r="D747" s="235" t="s">
        <v>148</v>
      </c>
      <c r="E747" s="236" t="s">
        <v>972</v>
      </c>
      <c r="F747" s="237" t="s">
        <v>973</v>
      </c>
      <c r="G747" s="238" t="s">
        <v>151</v>
      </c>
      <c r="H747" s="239">
        <v>12</v>
      </c>
      <c r="I747" s="240"/>
      <c r="J747" s="241">
        <f>ROUND(I747*H747,2)</f>
        <v>0</v>
      </c>
      <c r="K747" s="237" t="s">
        <v>152</v>
      </c>
      <c r="L747" s="72"/>
      <c r="M747" s="242" t="s">
        <v>21</v>
      </c>
      <c r="N747" s="243" t="s">
        <v>45</v>
      </c>
      <c r="O747" s="47"/>
      <c r="P747" s="244">
        <f>O747*H747</f>
        <v>0</v>
      </c>
      <c r="Q747" s="244">
        <v>0</v>
      </c>
      <c r="R747" s="244">
        <f>Q747*H747</f>
        <v>0</v>
      </c>
      <c r="S747" s="244">
        <v>0</v>
      </c>
      <c r="T747" s="245">
        <f>S747*H747</f>
        <v>0</v>
      </c>
      <c r="AR747" s="24" t="s">
        <v>567</v>
      </c>
      <c r="AT747" s="24" t="s">
        <v>148</v>
      </c>
      <c r="AU747" s="24" t="s">
        <v>83</v>
      </c>
      <c r="AY747" s="24" t="s">
        <v>144</v>
      </c>
      <c r="BE747" s="246">
        <f>IF(N747="základní",J747,0)</f>
        <v>0</v>
      </c>
      <c r="BF747" s="246">
        <f>IF(N747="snížená",J747,0)</f>
        <v>0</v>
      </c>
      <c r="BG747" s="246">
        <f>IF(N747="zákl. přenesená",J747,0)</f>
        <v>0</v>
      </c>
      <c r="BH747" s="246">
        <f>IF(N747="sníž. přenesená",J747,0)</f>
        <v>0</v>
      </c>
      <c r="BI747" s="246">
        <f>IF(N747="nulová",J747,0)</f>
        <v>0</v>
      </c>
      <c r="BJ747" s="24" t="s">
        <v>81</v>
      </c>
      <c r="BK747" s="246">
        <f>ROUND(I747*H747,2)</f>
        <v>0</v>
      </c>
      <c r="BL747" s="24" t="s">
        <v>567</v>
      </c>
      <c r="BM747" s="24" t="s">
        <v>974</v>
      </c>
    </row>
    <row r="748" s="1" customFormat="1">
      <c r="B748" s="46"/>
      <c r="C748" s="74"/>
      <c r="D748" s="249" t="s">
        <v>166</v>
      </c>
      <c r="E748" s="74"/>
      <c r="F748" s="259" t="s">
        <v>966</v>
      </c>
      <c r="G748" s="74"/>
      <c r="H748" s="74"/>
      <c r="I748" s="203"/>
      <c r="J748" s="74"/>
      <c r="K748" s="74"/>
      <c r="L748" s="72"/>
      <c r="M748" s="260"/>
      <c r="N748" s="47"/>
      <c r="O748" s="47"/>
      <c r="P748" s="47"/>
      <c r="Q748" s="47"/>
      <c r="R748" s="47"/>
      <c r="S748" s="47"/>
      <c r="T748" s="95"/>
      <c r="AT748" s="24" t="s">
        <v>166</v>
      </c>
      <c r="AU748" s="24" t="s">
        <v>83</v>
      </c>
    </row>
    <row r="749" s="12" customFormat="1">
      <c r="B749" s="247"/>
      <c r="C749" s="248"/>
      <c r="D749" s="249" t="s">
        <v>155</v>
      </c>
      <c r="E749" s="250" t="s">
        <v>21</v>
      </c>
      <c r="F749" s="251" t="s">
        <v>850</v>
      </c>
      <c r="G749" s="248"/>
      <c r="H749" s="252">
        <v>1</v>
      </c>
      <c r="I749" s="253"/>
      <c r="J749" s="248"/>
      <c r="K749" s="248"/>
      <c r="L749" s="254"/>
      <c r="M749" s="255"/>
      <c r="N749" s="256"/>
      <c r="O749" s="256"/>
      <c r="P749" s="256"/>
      <c r="Q749" s="256"/>
      <c r="R749" s="256"/>
      <c r="S749" s="256"/>
      <c r="T749" s="257"/>
      <c r="AT749" s="258" t="s">
        <v>155</v>
      </c>
      <c r="AU749" s="258" t="s">
        <v>83</v>
      </c>
      <c r="AV749" s="12" t="s">
        <v>83</v>
      </c>
      <c r="AW749" s="12" t="s">
        <v>38</v>
      </c>
      <c r="AX749" s="12" t="s">
        <v>74</v>
      </c>
      <c r="AY749" s="258" t="s">
        <v>144</v>
      </c>
    </row>
    <row r="750" s="12" customFormat="1">
      <c r="B750" s="247"/>
      <c r="C750" s="248"/>
      <c r="D750" s="249" t="s">
        <v>155</v>
      </c>
      <c r="E750" s="250" t="s">
        <v>21</v>
      </c>
      <c r="F750" s="251" t="s">
        <v>851</v>
      </c>
      <c r="G750" s="248"/>
      <c r="H750" s="252">
        <v>1</v>
      </c>
      <c r="I750" s="253"/>
      <c r="J750" s="248"/>
      <c r="K750" s="248"/>
      <c r="L750" s="254"/>
      <c r="M750" s="255"/>
      <c r="N750" s="256"/>
      <c r="O750" s="256"/>
      <c r="P750" s="256"/>
      <c r="Q750" s="256"/>
      <c r="R750" s="256"/>
      <c r="S750" s="256"/>
      <c r="T750" s="257"/>
      <c r="AT750" s="258" t="s">
        <v>155</v>
      </c>
      <c r="AU750" s="258" t="s">
        <v>83</v>
      </c>
      <c r="AV750" s="12" t="s">
        <v>83</v>
      </c>
      <c r="AW750" s="12" t="s">
        <v>38</v>
      </c>
      <c r="AX750" s="12" t="s">
        <v>74</v>
      </c>
      <c r="AY750" s="258" t="s">
        <v>144</v>
      </c>
    </row>
    <row r="751" s="12" customFormat="1">
      <c r="B751" s="247"/>
      <c r="C751" s="248"/>
      <c r="D751" s="249" t="s">
        <v>155</v>
      </c>
      <c r="E751" s="250" t="s">
        <v>21</v>
      </c>
      <c r="F751" s="251" t="s">
        <v>852</v>
      </c>
      <c r="G751" s="248"/>
      <c r="H751" s="252">
        <v>1</v>
      </c>
      <c r="I751" s="253"/>
      <c r="J751" s="248"/>
      <c r="K751" s="248"/>
      <c r="L751" s="254"/>
      <c r="M751" s="255"/>
      <c r="N751" s="256"/>
      <c r="O751" s="256"/>
      <c r="P751" s="256"/>
      <c r="Q751" s="256"/>
      <c r="R751" s="256"/>
      <c r="S751" s="256"/>
      <c r="T751" s="257"/>
      <c r="AT751" s="258" t="s">
        <v>155</v>
      </c>
      <c r="AU751" s="258" t="s">
        <v>83</v>
      </c>
      <c r="AV751" s="12" t="s">
        <v>83</v>
      </c>
      <c r="AW751" s="12" t="s">
        <v>38</v>
      </c>
      <c r="AX751" s="12" t="s">
        <v>74</v>
      </c>
      <c r="AY751" s="258" t="s">
        <v>144</v>
      </c>
    </row>
    <row r="752" s="12" customFormat="1">
      <c r="B752" s="247"/>
      <c r="C752" s="248"/>
      <c r="D752" s="249" t="s">
        <v>155</v>
      </c>
      <c r="E752" s="250" t="s">
        <v>21</v>
      </c>
      <c r="F752" s="251" t="s">
        <v>853</v>
      </c>
      <c r="G752" s="248"/>
      <c r="H752" s="252">
        <v>1</v>
      </c>
      <c r="I752" s="253"/>
      <c r="J752" s="248"/>
      <c r="K752" s="248"/>
      <c r="L752" s="254"/>
      <c r="M752" s="255"/>
      <c r="N752" s="256"/>
      <c r="O752" s="256"/>
      <c r="P752" s="256"/>
      <c r="Q752" s="256"/>
      <c r="R752" s="256"/>
      <c r="S752" s="256"/>
      <c r="T752" s="257"/>
      <c r="AT752" s="258" t="s">
        <v>155</v>
      </c>
      <c r="AU752" s="258" t="s">
        <v>83</v>
      </c>
      <c r="AV752" s="12" t="s">
        <v>83</v>
      </c>
      <c r="AW752" s="12" t="s">
        <v>38</v>
      </c>
      <c r="AX752" s="12" t="s">
        <v>74</v>
      </c>
      <c r="AY752" s="258" t="s">
        <v>144</v>
      </c>
    </row>
    <row r="753" s="12" customFormat="1">
      <c r="B753" s="247"/>
      <c r="C753" s="248"/>
      <c r="D753" s="249" t="s">
        <v>155</v>
      </c>
      <c r="E753" s="250" t="s">
        <v>21</v>
      </c>
      <c r="F753" s="251" t="s">
        <v>854</v>
      </c>
      <c r="G753" s="248"/>
      <c r="H753" s="252">
        <v>1</v>
      </c>
      <c r="I753" s="253"/>
      <c r="J753" s="248"/>
      <c r="K753" s="248"/>
      <c r="L753" s="254"/>
      <c r="M753" s="255"/>
      <c r="N753" s="256"/>
      <c r="O753" s="256"/>
      <c r="P753" s="256"/>
      <c r="Q753" s="256"/>
      <c r="R753" s="256"/>
      <c r="S753" s="256"/>
      <c r="T753" s="257"/>
      <c r="AT753" s="258" t="s">
        <v>155</v>
      </c>
      <c r="AU753" s="258" t="s">
        <v>83</v>
      </c>
      <c r="AV753" s="12" t="s">
        <v>83</v>
      </c>
      <c r="AW753" s="12" t="s">
        <v>38</v>
      </c>
      <c r="AX753" s="12" t="s">
        <v>74</v>
      </c>
      <c r="AY753" s="258" t="s">
        <v>144</v>
      </c>
    </row>
    <row r="754" s="12" customFormat="1">
      <c r="B754" s="247"/>
      <c r="C754" s="248"/>
      <c r="D754" s="249" t="s">
        <v>155</v>
      </c>
      <c r="E754" s="250" t="s">
        <v>21</v>
      </c>
      <c r="F754" s="251" t="s">
        <v>855</v>
      </c>
      <c r="G754" s="248"/>
      <c r="H754" s="252">
        <v>1</v>
      </c>
      <c r="I754" s="253"/>
      <c r="J754" s="248"/>
      <c r="K754" s="248"/>
      <c r="L754" s="254"/>
      <c r="M754" s="255"/>
      <c r="N754" s="256"/>
      <c r="O754" s="256"/>
      <c r="P754" s="256"/>
      <c r="Q754" s="256"/>
      <c r="R754" s="256"/>
      <c r="S754" s="256"/>
      <c r="T754" s="257"/>
      <c r="AT754" s="258" t="s">
        <v>155</v>
      </c>
      <c r="AU754" s="258" t="s">
        <v>83</v>
      </c>
      <c r="AV754" s="12" t="s">
        <v>83</v>
      </c>
      <c r="AW754" s="12" t="s">
        <v>38</v>
      </c>
      <c r="AX754" s="12" t="s">
        <v>74</v>
      </c>
      <c r="AY754" s="258" t="s">
        <v>144</v>
      </c>
    </row>
    <row r="755" s="12" customFormat="1">
      <c r="B755" s="247"/>
      <c r="C755" s="248"/>
      <c r="D755" s="249" t="s">
        <v>155</v>
      </c>
      <c r="E755" s="250" t="s">
        <v>21</v>
      </c>
      <c r="F755" s="251" t="s">
        <v>975</v>
      </c>
      <c r="G755" s="248"/>
      <c r="H755" s="252">
        <v>1</v>
      </c>
      <c r="I755" s="253"/>
      <c r="J755" s="248"/>
      <c r="K755" s="248"/>
      <c r="L755" s="254"/>
      <c r="M755" s="255"/>
      <c r="N755" s="256"/>
      <c r="O755" s="256"/>
      <c r="P755" s="256"/>
      <c r="Q755" s="256"/>
      <c r="R755" s="256"/>
      <c r="S755" s="256"/>
      <c r="T755" s="257"/>
      <c r="AT755" s="258" t="s">
        <v>155</v>
      </c>
      <c r="AU755" s="258" t="s">
        <v>83</v>
      </c>
      <c r="AV755" s="12" t="s">
        <v>83</v>
      </c>
      <c r="AW755" s="12" t="s">
        <v>38</v>
      </c>
      <c r="AX755" s="12" t="s">
        <v>74</v>
      </c>
      <c r="AY755" s="258" t="s">
        <v>144</v>
      </c>
    </row>
    <row r="756" s="12" customFormat="1">
      <c r="B756" s="247"/>
      <c r="C756" s="248"/>
      <c r="D756" s="249" t="s">
        <v>155</v>
      </c>
      <c r="E756" s="250" t="s">
        <v>21</v>
      </c>
      <c r="F756" s="251" t="s">
        <v>856</v>
      </c>
      <c r="G756" s="248"/>
      <c r="H756" s="252">
        <v>1</v>
      </c>
      <c r="I756" s="253"/>
      <c r="J756" s="248"/>
      <c r="K756" s="248"/>
      <c r="L756" s="254"/>
      <c r="M756" s="255"/>
      <c r="N756" s="256"/>
      <c r="O756" s="256"/>
      <c r="P756" s="256"/>
      <c r="Q756" s="256"/>
      <c r="R756" s="256"/>
      <c r="S756" s="256"/>
      <c r="T756" s="257"/>
      <c r="AT756" s="258" t="s">
        <v>155</v>
      </c>
      <c r="AU756" s="258" t="s">
        <v>83</v>
      </c>
      <c r="AV756" s="12" t="s">
        <v>83</v>
      </c>
      <c r="AW756" s="12" t="s">
        <v>38</v>
      </c>
      <c r="AX756" s="12" t="s">
        <v>74</v>
      </c>
      <c r="AY756" s="258" t="s">
        <v>144</v>
      </c>
    </row>
    <row r="757" s="12" customFormat="1">
      <c r="B757" s="247"/>
      <c r="C757" s="248"/>
      <c r="D757" s="249" t="s">
        <v>155</v>
      </c>
      <c r="E757" s="250" t="s">
        <v>21</v>
      </c>
      <c r="F757" s="251" t="s">
        <v>857</v>
      </c>
      <c r="G757" s="248"/>
      <c r="H757" s="252">
        <v>1</v>
      </c>
      <c r="I757" s="253"/>
      <c r="J757" s="248"/>
      <c r="K757" s="248"/>
      <c r="L757" s="254"/>
      <c r="M757" s="255"/>
      <c r="N757" s="256"/>
      <c r="O757" s="256"/>
      <c r="P757" s="256"/>
      <c r="Q757" s="256"/>
      <c r="R757" s="256"/>
      <c r="S757" s="256"/>
      <c r="T757" s="257"/>
      <c r="AT757" s="258" t="s">
        <v>155</v>
      </c>
      <c r="AU757" s="258" t="s">
        <v>83</v>
      </c>
      <c r="AV757" s="12" t="s">
        <v>83</v>
      </c>
      <c r="AW757" s="12" t="s">
        <v>38</v>
      </c>
      <c r="AX757" s="12" t="s">
        <v>74</v>
      </c>
      <c r="AY757" s="258" t="s">
        <v>144</v>
      </c>
    </row>
    <row r="758" s="12" customFormat="1">
      <c r="B758" s="247"/>
      <c r="C758" s="248"/>
      <c r="D758" s="249" t="s">
        <v>155</v>
      </c>
      <c r="E758" s="250" t="s">
        <v>21</v>
      </c>
      <c r="F758" s="251" t="s">
        <v>858</v>
      </c>
      <c r="G758" s="248"/>
      <c r="H758" s="252">
        <v>1</v>
      </c>
      <c r="I758" s="253"/>
      <c r="J758" s="248"/>
      <c r="K758" s="248"/>
      <c r="L758" s="254"/>
      <c r="M758" s="255"/>
      <c r="N758" s="256"/>
      <c r="O758" s="256"/>
      <c r="P758" s="256"/>
      <c r="Q758" s="256"/>
      <c r="R758" s="256"/>
      <c r="S758" s="256"/>
      <c r="T758" s="257"/>
      <c r="AT758" s="258" t="s">
        <v>155</v>
      </c>
      <c r="AU758" s="258" t="s">
        <v>83</v>
      </c>
      <c r="AV758" s="12" t="s">
        <v>83</v>
      </c>
      <c r="AW758" s="12" t="s">
        <v>38</v>
      </c>
      <c r="AX758" s="12" t="s">
        <v>74</v>
      </c>
      <c r="AY758" s="258" t="s">
        <v>144</v>
      </c>
    </row>
    <row r="759" s="12" customFormat="1">
      <c r="B759" s="247"/>
      <c r="C759" s="248"/>
      <c r="D759" s="249" t="s">
        <v>155</v>
      </c>
      <c r="E759" s="250" t="s">
        <v>21</v>
      </c>
      <c r="F759" s="251" t="s">
        <v>859</v>
      </c>
      <c r="G759" s="248"/>
      <c r="H759" s="252">
        <v>1</v>
      </c>
      <c r="I759" s="253"/>
      <c r="J759" s="248"/>
      <c r="K759" s="248"/>
      <c r="L759" s="254"/>
      <c r="M759" s="255"/>
      <c r="N759" s="256"/>
      <c r="O759" s="256"/>
      <c r="P759" s="256"/>
      <c r="Q759" s="256"/>
      <c r="R759" s="256"/>
      <c r="S759" s="256"/>
      <c r="T759" s="257"/>
      <c r="AT759" s="258" t="s">
        <v>155</v>
      </c>
      <c r="AU759" s="258" t="s">
        <v>83</v>
      </c>
      <c r="AV759" s="12" t="s">
        <v>83</v>
      </c>
      <c r="AW759" s="12" t="s">
        <v>38</v>
      </c>
      <c r="AX759" s="12" t="s">
        <v>74</v>
      </c>
      <c r="AY759" s="258" t="s">
        <v>144</v>
      </c>
    </row>
    <row r="760" s="12" customFormat="1">
      <c r="B760" s="247"/>
      <c r="C760" s="248"/>
      <c r="D760" s="249" t="s">
        <v>155</v>
      </c>
      <c r="E760" s="250" t="s">
        <v>21</v>
      </c>
      <c r="F760" s="251" t="s">
        <v>860</v>
      </c>
      <c r="G760" s="248"/>
      <c r="H760" s="252">
        <v>1</v>
      </c>
      <c r="I760" s="253"/>
      <c r="J760" s="248"/>
      <c r="K760" s="248"/>
      <c r="L760" s="254"/>
      <c r="M760" s="255"/>
      <c r="N760" s="256"/>
      <c r="O760" s="256"/>
      <c r="P760" s="256"/>
      <c r="Q760" s="256"/>
      <c r="R760" s="256"/>
      <c r="S760" s="256"/>
      <c r="T760" s="257"/>
      <c r="AT760" s="258" t="s">
        <v>155</v>
      </c>
      <c r="AU760" s="258" t="s">
        <v>83</v>
      </c>
      <c r="AV760" s="12" t="s">
        <v>83</v>
      </c>
      <c r="AW760" s="12" t="s">
        <v>38</v>
      </c>
      <c r="AX760" s="12" t="s">
        <v>74</v>
      </c>
      <c r="AY760" s="258" t="s">
        <v>144</v>
      </c>
    </row>
    <row r="761" s="13" customFormat="1">
      <c r="B761" s="261"/>
      <c r="C761" s="262"/>
      <c r="D761" s="249" t="s">
        <v>155</v>
      </c>
      <c r="E761" s="263" t="s">
        <v>21</v>
      </c>
      <c r="F761" s="264" t="s">
        <v>181</v>
      </c>
      <c r="G761" s="262"/>
      <c r="H761" s="265">
        <v>12</v>
      </c>
      <c r="I761" s="266"/>
      <c r="J761" s="262"/>
      <c r="K761" s="262"/>
      <c r="L761" s="267"/>
      <c r="M761" s="268"/>
      <c r="N761" s="269"/>
      <c r="O761" s="269"/>
      <c r="P761" s="269"/>
      <c r="Q761" s="269"/>
      <c r="R761" s="269"/>
      <c r="S761" s="269"/>
      <c r="T761" s="270"/>
      <c r="AT761" s="271" t="s">
        <v>155</v>
      </c>
      <c r="AU761" s="271" t="s">
        <v>83</v>
      </c>
      <c r="AV761" s="13" t="s">
        <v>153</v>
      </c>
      <c r="AW761" s="13" t="s">
        <v>38</v>
      </c>
      <c r="AX761" s="13" t="s">
        <v>81</v>
      </c>
      <c r="AY761" s="271" t="s">
        <v>144</v>
      </c>
    </row>
    <row r="762" s="1" customFormat="1" ht="16.5" customHeight="1">
      <c r="B762" s="46"/>
      <c r="C762" s="283" t="s">
        <v>976</v>
      </c>
      <c r="D762" s="283" t="s">
        <v>379</v>
      </c>
      <c r="E762" s="284" t="s">
        <v>977</v>
      </c>
      <c r="F762" s="285" t="s">
        <v>978</v>
      </c>
      <c r="G762" s="286" t="s">
        <v>151</v>
      </c>
      <c r="H762" s="287">
        <v>12</v>
      </c>
      <c r="I762" s="288"/>
      <c r="J762" s="289">
        <f>ROUND(I762*H762,2)</f>
        <v>0</v>
      </c>
      <c r="K762" s="285" t="s">
        <v>152</v>
      </c>
      <c r="L762" s="290"/>
      <c r="M762" s="291" t="s">
        <v>21</v>
      </c>
      <c r="N762" s="292" t="s">
        <v>45</v>
      </c>
      <c r="O762" s="47"/>
      <c r="P762" s="244">
        <f>O762*H762</f>
        <v>0</v>
      </c>
      <c r="Q762" s="244">
        <v>0.00035</v>
      </c>
      <c r="R762" s="244">
        <f>Q762*H762</f>
        <v>0.0041999999999999997</v>
      </c>
      <c r="S762" s="244">
        <v>0</v>
      </c>
      <c r="T762" s="245">
        <f>S762*H762</f>
        <v>0</v>
      </c>
      <c r="AR762" s="24" t="s">
        <v>762</v>
      </c>
      <c r="AT762" s="24" t="s">
        <v>379</v>
      </c>
      <c r="AU762" s="24" t="s">
        <v>83</v>
      </c>
      <c r="AY762" s="24" t="s">
        <v>144</v>
      </c>
      <c r="BE762" s="246">
        <f>IF(N762="základní",J762,0)</f>
        <v>0</v>
      </c>
      <c r="BF762" s="246">
        <f>IF(N762="snížená",J762,0)</f>
        <v>0</v>
      </c>
      <c r="BG762" s="246">
        <f>IF(N762="zákl. přenesená",J762,0)</f>
        <v>0</v>
      </c>
      <c r="BH762" s="246">
        <f>IF(N762="sníž. přenesená",J762,0)</f>
        <v>0</v>
      </c>
      <c r="BI762" s="246">
        <f>IF(N762="nulová",J762,0)</f>
        <v>0</v>
      </c>
      <c r="BJ762" s="24" t="s">
        <v>81</v>
      </c>
      <c r="BK762" s="246">
        <f>ROUND(I762*H762,2)</f>
        <v>0</v>
      </c>
      <c r="BL762" s="24" t="s">
        <v>567</v>
      </c>
      <c r="BM762" s="24" t="s">
        <v>979</v>
      </c>
    </row>
    <row r="763" s="12" customFormat="1">
      <c r="B763" s="247"/>
      <c r="C763" s="248"/>
      <c r="D763" s="249" t="s">
        <v>155</v>
      </c>
      <c r="E763" s="250" t="s">
        <v>21</v>
      </c>
      <c r="F763" s="251" t="s">
        <v>850</v>
      </c>
      <c r="G763" s="248"/>
      <c r="H763" s="252">
        <v>1</v>
      </c>
      <c r="I763" s="253"/>
      <c r="J763" s="248"/>
      <c r="K763" s="248"/>
      <c r="L763" s="254"/>
      <c r="M763" s="255"/>
      <c r="N763" s="256"/>
      <c r="O763" s="256"/>
      <c r="P763" s="256"/>
      <c r="Q763" s="256"/>
      <c r="R763" s="256"/>
      <c r="S763" s="256"/>
      <c r="T763" s="257"/>
      <c r="AT763" s="258" t="s">
        <v>155</v>
      </c>
      <c r="AU763" s="258" t="s">
        <v>83</v>
      </c>
      <c r="AV763" s="12" t="s">
        <v>83</v>
      </c>
      <c r="AW763" s="12" t="s">
        <v>38</v>
      </c>
      <c r="AX763" s="12" t="s">
        <v>74</v>
      </c>
      <c r="AY763" s="258" t="s">
        <v>144</v>
      </c>
    </row>
    <row r="764" s="12" customFormat="1">
      <c r="B764" s="247"/>
      <c r="C764" s="248"/>
      <c r="D764" s="249" t="s">
        <v>155</v>
      </c>
      <c r="E764" s="250" t="s">
        <v>21</v>
      </c>
      <c r="F764" s="251" t="s">
        <v>851</v>
      </c>
      <c r="G764" s="248"/>
      <c r="H764" s="252">
        <v>1</v>
      </c>
      <c r="I764" s="253"/>
      <c r="J764" s="248"/>
      <c r="K764" s="248"/>
      <c r="L764" s="254"/>
      <c r="M764" s="255"/>
      <c r="N764" s="256"/>
      <c r="O764" s="256"/>
      <c r="P764" s="256"/>
      <c r="Q764" s="256"/>
      <c r="R764" s="256"/>
      <c r="S764" s="256"/>
      <c r="T764" s="257"/>
      <c r="AT764" s="258" t="s">
        <v>155</v>
      </c>
      <c r="AU764" s="258" t="s">
        <v>83</v>
      </c>
      <c r="AV764" s="12" t="s">
        <v>83</v>
      </c>
      <c r="AW764" s="12" t="s">
        <v>38</v>
      </c>
      <c r="AX764" s="12" t="s">
        <v>74</v>
      </c>
      <c r="AY764" s="258" t="s">
        <v>144</v>
      </c>
    </row>
    <row r="765" s="12" customFormat="1">
      <c r="B765" s="247"/>
      <c r="C765" s="248"/>
      <c r="D765" s="249" t="s">
        <v>155</v>
      </c>
      <c r="E765" s="250" t="s">
        <v>21</v>
      </c>
      <c r="F765" s="251" t="s">
        <v>852</v>
      </c>
      <c r="G765" s="248"/>
      <c r="H765" s="252">
        <v>1</v>
      </c>
      <c r="I765" s="253"/>
      <c r="J765" s="248"/>
      <c r="K765" s="248"/>
      <c r="L765" s="254"/>
      <c r="M765" s="255"/>
      <c r="N765" s="256"/>
      <c r="O765" s="256"/>
      <c r="P765" s="256"/>
      <c r="Q765" s="256"/>
      <c r="R765" s="256"/>
      <c r="S765" s="256"/>
      <c r="T765" s="257"/>
      <c r="AT765" s="258" t="s">
        <v>155</v>
      </c>
      <c r="AU765" s="258" t="s">
        <v>83</v>
      </c>
      <c r="AV765" s="12" t="s">
        <v>83</v>
      </c>
      <c r="AW765" s="12" t="s">
        <v>38</v>
      </c>
      <c r="AX765" s="12" t="s">
        <v>74</v>
      </c>
      <c r="AY765" s="258" t="s">
        <v>144</v>
      </c>
    </row>
    <row r="766" s="12" customFormat="1">
      <c r="B766" s="247"/>
      <c r="C766" s="248"/>
      <c r="D766" s="249" t="s">
        <v>155</v>
      </c>
      <c r="E766" s="250" t="s">
        <v>21</v>
      </c>
      <c r="F766" s="251" t="s">
        <v>853</v>
      </c>
      <c r="G766" s="248"/>
      <c r="H766" s="252">
        <v>1</v>
      </c>
      <c r="I766" s="253"/>
      <c r="J766" s="248"/>
      <c r="K766" s="248"/>
      <c r="L766" s="254"/>
      <c r="M766" s="255"/>
      <c r="N766" s="256"/>
      <c r="O766" s="256"/>
      <c r="P766" s="256"/>
      <c r="Q766" s="256"/>
      <c r="R766" s="256"/>
      <c r="S766" s="256"/>
      <c r="T766" s="257"/>
      <c r="AT766" s="258" t="s">
        <v>155</v>
      </c>
      <c r="AU766" s="258" t="s">
        <v>83</v>
      </c>
      <c r="AV766" s="12" t="s">
        <v>83</v>
      </c>
      <c r="AW766" s="12" t="s">
        <v>38</v>
      </c>
      <c r="AX766" s="12" t="s">
        <v>74</v>
      </c>
      <c r="AY766" s="258" t="s">
        <v>144</v>
      </c>
    </row>
    <row r="767" s="12" customFormat="1">
      <c r="B767" s="247"/>
      <c r="C767" s="248"/>
      <c r="D767" s="249" t="s">
        <v>155</v>
      </c>
      <c r="E767" s="250" t="s">
        <v>21</v>
      </c>
      <c r="F767" s="251" t="s">
        <v>854</v>
      </c>
      <c r="G767" s="248"/>
      <c r="H767" s="252">
        <v>1</v>
      </c>
      <c r="I767" s="253"/>
      <c r="J767" s="248"/>
      <c r="K767" s="248"/>
      <c r="L767" s="254"/>
      <c r="M767" s="255"/>
      <c r="N767" s="256"/>
      <c r="O767" s="256"/>
      <c r="P767" s="256"/>
      <c r="Q767" s="256"/>
      <c r="R767" s="256"/>
      <c r="S767" s="256"/>
      <c r="T767" s="257"/>
      <c r="AT767" s="258" t="s">
        <v>155</v>
      </c>
      <c r="AU767" s="258" t="s">
        <v>83</v>
      </c>
      <c r="AV767" s="12" t="s">
        <v>83</v>
      </c>
      <c r="AW767" s="12" t="s">
        <v>38</v>
      </c>
      <c r="AX767" s="12" t="s">
        <v>74</v>
      </c>
      <c r="AY767" s="258" t="s">
        <v>144</v>
      </c>
    </row>
    <row r="768" s="12" customFormat="1">
      <c r="B768" s="247"/>
      <c r="C768" s="248"/>
      <c r="D768" s="249" t="s">
        <v>155</v>
      </c>
      <c r="E768" s="250" t="s">
        <v>21</v>
      </c>
      <c r="F768" s="251" t="s">
        <v>855</v>
      </c>
      <c r="G768" s="248"/>
      <c r="H768" s="252">
        <v>1</v>
      </c>
      <c r="I768" s="253"/>
      <c r="J768" s="248"/>
      <c r="K768" s="248"/>
      <c r="L768" s="254"/>
      <c r="M768" s="255"/>
      <c r="N768" s="256"/>
      <c r="O768" s="256"/>
      <c r="P768" s="256"/>
      <c r="Q768" s="256"/>
      <c r="R768" s="256"/>
      <c r="S768" s="256"/>
      <c r="T768" s="257"/>
      <c r="AT768" s="258" t="s">
        <v>155</v>
      </c>
      <c r="AU768" s="258" t="s">
        <v>83</v>
      </c>
      <c r="AV768" s="12" t="s">
        <v>83</v>
      </c>
      <c r="AW768" s="12" t="s">
        <v>38</v>
      </c>
      <c r="AX768" s="12" t="s">
        <v>74</v>
      </c>
      <c r="AY768" s="258" t="s">
        <v>144</v>
      </c>
    </row>
    <row r="769" s="12" customFormat="1">
      <c r="B769" s="247"/>
      <c r="C769" s="248"/>
      <c r="D769" s="249" t="s">
        <v>155</v>
      </c>
      <c r="E769" s="250" t="s">
        <v>21</v>
      </c>
      <c r="F769" s="251" t="s">
        <v>975</v>
      </c>
      <c r="G769" s="248"/>
      <c r="H769" s="252">
        <v>1</v>
      </c>
      <c r="I769" s="253"/>
      <c r="J769" s="248"/>
      <c r="K769" s="248"/>
      <c r="L769" s="254"/>
      <c r="M769" s="255"/>
      <c r="N769" s="256"/>
      <c r="O769" s="256"/>
      <c r="P769" s="256"/>
      <c r="Q769" s="256"/>
      <c r="R769" s="256"/>
      <c r="S769" s="256"/>
      <c r="T769" s="257"/>
      <c r="AT769" s="258" t="s">
        <v>155</v>
      </c>
      <c r="AU769" s="258" t="s">
        <v>83</v>
      </c>
      <c r="AV769" s="12" t="s">
        <v>83</v>
      </c>
      <c r="AW769" s="12" t="s">
        <v>38</v>
      </c>
      <c r="AX769" s="12" t="s">
        <v>74</v>
      </c>
      <c r="AY769" s="258" t="s">
        <v>144</v>
      </c>
    </row>
    <row r="770" s="12" customFormat="1">
      <c r="B770" s="247"/>
      <c r="C770" s="248"/>
      <c r="D770" s="249" t="s">
        <v>155</v>
      </c>
      <c r="E770" s="250" t="s">
        <v>21</v>
      </c>
      <c r="F770" s="251" t="s">
        <v>856</v>
      </c>
      <c r="G770" s="248"/>
      <c r="H770" s="252">
        <v>1</v>
      </c>
      <c r="I770" s="253"/>
      <c r="J770" s="248"/>
      <c r="K770" s="248"/>
      <c r="L770" s="254"/>
      <c r="M770" s="255"/>
      <c r="N770" s="256"/>
      <c r="O770" s="256"/>
      <c r="P770" s="256"/>
      <c r="Q770" s="256"/>
      <c r="R770" s="256"/>
      <c r="S770" s="256"/>
      <c r="T770" s="257"/>
      <c r="AT770" s="258" t="s">
        <v>155</v>
      </c>
      <c r="AU770" s="258" t="s">
        <v>83</v>
      </c>
      <c r="AV770" s="12" t="s">
        <v>83</v>
      </c>
      <c r="AW770" s="12" t="s">
        <v>38</v>
      </c>
      <c r="AX770" s="12" t="s">
        <v>74</v>
      </c>
      <c r="AY770" s="258" t="s">
        <v>144</v>
      </c>
    </row>
    <row r="771" s="12" customFormat="1">
      <c r="B771" s="247"/>
      <c r="C771" s="248"/>
      <c r="D771" s="249" t="s">
        <v>155</v>
      </c>
      <c r="E771" s="250" t="s">
        <v>21</v>
      </c>
      <c r="F771" s="251" t="s">
        <v>857</v>
      </c>
      <c r="G771" s="248"/>
      <c r="H771" s="252">
        <v>1</v>
      </c>
      <c r="I771" s="253"/>
      <c r="J771" s="248"/>
      <c r="K771" s="248"/>
      <c r="L771" s="254"/>
      <c r="M771" s="255"/>
      <c r="N771" s="256"/>
      <c r="O771" s="256"/>
      <c r="P771" s="256"/>
      <c r="Q771" s="256"/>
      <c r="R771" s="256"/>
      <c r="S771" s="256"/>
      <c r="T771" s="257"/>
      <c r="AT771" s="258" t="s">
        <v>155</v>
      </c>
      <c r="AU771" s="258" t="s">
        <v>83</v>
      </c>
      <c r="AV771" s="12" t="s">
        <v>83</v>
      </c>
      <c r="AW771" s="12" t="s">
        <v>38</v>
      </c>
      <c r="AX771" s="12" t="s">
        <v>74</v>
      </c>
      <c r="AY771" s="258" t="s">
        <v>144</v>
      </c>
    </row>
    <row r="772" s="12" customFormat="1">
      <c r="B772" s="247"/>
      <c r="C772" s="248"/>
      <c r="D772" s="249" t="s">
        <v>155</v>
      </c>
      <c r="E772" s="250" t="s">
        <v>21</v>
      </c>
      <c r="F772" s="251" t="s">
        <v>858</v>
      </c>
      <c r="G772" s="248"/>
      <c r="H772" s="252">
        <v>1</v>
      </c>
      <c r="I772" s="253"/>
      <c r="J772" s="248"/>
      <c r="K772" s="248"/>
      <c r="L772" s="254"/>
      <c r="M772" s="255"/>
      <c r="N772" s="256"/>
      <c r="O772" s="256"/>
      <c r="P772" s="256"/>
      <c r="Q772" s="256"/>
      <c r="R772" s="256"/>
      <c r="S772" s="256"/>
      <c r="T772" s="257"/>
      <c r="AT772" s="258" t="s">
        <v>155</v>
      </c>
      <c r="AU772" s="258" t="s">
        <v>83</v>
      </c>
      <c r="AV772" s="12" t="s">
        <v>83</v>
      </c>
      <c r="AW772" s="12" t="s">
        <v>38</v>
      </c>
      <c r="AX772" s="12" t="s">
        <v>74</v>
      </c>
      <c r="AY772" s="258" t="s">
        <v>144</v>
      </c>
    </row>
    <row r="773" s="12" customFormat="1">
      <c r="B773" s="247"/>
      <c r="C773" s="248"/>
      <c r="D773" s="249" t="s">
        <v>155</v>
      </c>
      <c r="E773" s="250" t="s">
        <v>21</v>
      </c>
      <c r="F773" s="251" t="s">
        <v>859</v>
      </c>
      <c r="G773" s="248"/>
      <c r="H773" s="252">
        <v>1</v>
      </c>
      <c r="I773" s="253"/>
      <c r="J773" s="248"/>
      <c r="K773" s="248"/>
      <c r="L773" s="254"/>
      <c r="M773" s="255"/>
      <c r="N773" s="256"/>
      <c r="O773" s="256"/>
      <c r="P773" s="256"/>
      <c r="Q773" s="256"/>
      <c r="R773" s="256"/>
      <c r="S773" s="256"/>
      <c r="T773" s="257"/>
      <c r="AT773" s="258" t="s">
        <v>155</v>
      </c>
      <c r="AU773" s="258" t="s">
        <v>83</v>
      </c>
      <c r="AV773" s="12" t="s">
        <v>83</v>
      </c>
      <c r="AW773" s="12" t="s">
        <v>38</v>
      </c>
      <c r="AX773" s="12" t="s">
        <v>74</v>
      </c>
      <c r="AY773" s="258" t="s">
        <v>144</v>
      </c>
    </row>
    <row r="774" s="12" customFormat="1">
      <c r="B774" s="247"/>
      <c r="C774" s="248"/>
      <c r="D774" s="249" t="s">
        <v>155</v>
      </c>
      <c r="E774" s="250" t="s">
        <v>21</v>
      </c>
      <c r="F774" s="251" t="s">
        <v>860</v>
      </c>
      <c r="G774" s="248"/>
      <c r="H774" s="252">
        <v>1</v>
      </c>
      <c r="I774" s="253"/>
      <c r="J774" s="248"/>
      <c r="K774" s="248"/>
      <c r="L774" s="254"/>
      <c r="M774" s="255"/>
      <c r="N774" s="256"/>
      <c r="O774" s="256"/>
      <c r="P774" s="256"/>
      <c r="Q774" s="256"/>
      <c r="R774" s="256"/>
      <c r="S774" s="256"/>
      <c r="T774" s="257"/>
      <c r="AT774" s="258" t="s">
        <v>155</v>
      </c>
      <c r="AU774" s="258" t="s">
        <v>83</v>
      </c>
      <c r="AV774" s="12" t="s">
        <v>83</v>
      </c>
      <c r="AW774" s="12" t="s">
        <v>38</v>
      </c>
      <c r="AX774" s="12" t="s">
        <v>74</v>
      </c>
      <c r="AY774" s="258" t="s">
        <v>144</v>
      </c>
    </row>
    <row r="775" s="13" customFormat="1">
      <c r="B775" s="261"/>
      <c r="C775" s="262"/>
      <c r="D775" s="249" t="s">
        <v>155</v>
      </c>
      <c r="E775" s="263" t="s">
        <v>21</v>
      </c>
      <c r="F775" s="264" t="s">
        <v>181</v>
      </c>
      <c r="G775" s="262"/>
      <c r="H775" s="265">
        <v>12</v>
      </c>
      <c r="I775" s="266"/>
      <c r="J775" s="262"/>
      <c r="K775" s="262"/>
      <c r="L775" s="267"/>
      <c r="M775" s="268"/>
      <c r="N775" s="269"/>
      <c r="O775" s="269"/>
      <c r="P775" s="269"/>
      <c r="Q775" s="269"/>
      <c r="R775" s="269"/>
      <c r="S775" s="269"/>
      <c r="T775" s="270"/>
      <c r="AT775" s="271" t="s">
        <v>155</v>
      </c>
      <c r="AU775" s="271" t="s">
        <v>83</v>
      </c>
      <c r="AV775" s="13" t="s">
        <v>153</v>
      </c>
      <c r="AW775" s="13" t="s">
        <v>38</v>
      </c>
      <c r="AX775" s="13" t="s">
        <v>81</v>
      </c>
      <c r="AY775" s="271" t="s">
        <v>144</v>
      </c>
    </row>
    <row r="776" s="1" customFormat="1" ht="25.5" customHeight="1">
      <c r="B776" s="46"/>
      <c r="C776" s="235" t="s">
        <v>980</v>
      </c>
      <c r="D776" s="235" t="s">
        <v>148</v>
      </c>
      <c r="E776" s="236" t="s">
        <v>981</v>
      </c>
      <c r="F776" s="237" t="s">
        <v>982</v>
      </c>
      <c r="G776" s="238" t="s">
        <v>151</v>
      </c>
      <c r="H776" s="239">
        <v>2</v>
      </c>
      <c r="I776" s="240"/>
      <c r="J776" s="241">
        <f>ROUND(I776*H776,2)</f>
        <v>0</v>
      </c>
      <c r="K776" s="237" t="s">
        <v>152</v>
      </c>
      <c r="L776" s="72"/>
      <c r="M776" s="242" t="s">
        <v>21</v>
      </c>
      <c r="N776" s="243" t="s">
        <v>45</v>
      </c>
      <c r="O776" s="47"/>
      <c r="P776" s="244">
        <f>O776*H776</f>
        <v>0</v>
      </c>
      <c r="Q776" s="244">
        <v>0</v>
      </c>
      <c r="R776" s="244">
        <f>Q776*H776</f>
        <v>0</v>
      </c>
      <c r="S776" s="244">
        <v>0</v>
      </c>
      <c r="T776" s="245">
        <f>S776*H776</f>
        <v>0</v>
      </c>
      <c r="AR776" s="24" t="s">
        <v>567</v>
      </c>
      <c r="AT776" s="24" t="s">
        <v>148</v>
      </c>
      <c r="AU776" s="24" t="s">
        <v>83</v>
      </c>
      <c r="AY776" s="24" t="s">
        <v>144</v>
      </c>
      <c r="BE776" s="246">
        <f>IF(N776="základní",J776,0)</f>
        <v>0</v>
      </c>
      <c r="BF776" s="246">
        <f>IF(N776="snížená",J776,0)</f>
        <v>0</v>
      </c>
      <c r="BG776" s="246">
        <f>IF(N776="zákl. přenesená",J776,0)</f>
        <v>0</v>
      </c>
      <c r="BH776" s="246">
        <f>IF(N776="sníž. přenesená",J776,0)</f>
        <v>0</v>
      </c>
      <c r="BI776" s="246">
        <f>IF(N776="nulová",J776,0)</f>
        <v>0</v>
      </c>
      <c r="BJ776" s="24" t="s">
        <v>81</v>
      </c>
      <c r="BK776" s="246">
        <f>ROUND(I776*H776,2)</f>
        <v>0</v>
      </c>
      <c r="BL776" s="24" t="s">
        <v>567</v>
      </c>
      <c r="BM776" s="24" t="s">
        <v>983</v>
      </c>
    </row>
    <row r="777" s="1" customFormat="1">
      <c r="B777" s="46"/>
      <c r="C777" s="74"/>
      <c r="D777" s="249" t="s">
        <v>166</v>
      </c>
      <c r="E777" s="74"/>
      <c r="F777" s="259" t="s">
        <v>984</v>
      </c>
      <c r="G777" s="74"/>
      <c r="H777" s="74"/>
      <c r="I777" s="203"/>
      <c r="J777" s="74"/>
      <c r="K777" s="74"/>
      <c r="L777" s="72"/>
      <c r="M777" s="260"/>
      <c r="N777" s="47"/>
      <c r="O777" s="47"/>
      <c r="P777" s="47"/>
      <c r="Q777" s="47"/>
      <c r="R777" s="47"/>
      <c r="S777" s="47"/>
      <c r="T777" s="95"/>
      <c r="AT777" s="24" t="s">
        <v>166</v>
      </c>
      <c r="AU777" s="24" t="s">
        <v>83</v>
      </c>
    </row>
    <row r="778" s="12" customFormat="1">
      <c r="B778" s="247"/>
      <c r="C778" s="248"/>
      <c r="D778" s="249" t="s">
        <v>155</v>
      </c>
      <c r="E778" s="250" t="s">
        <v>21</v>
      </c>
      <c r="F778" s="251" t="s">
        <v>985</v>
      </c>
      <c r="G778" s="248"/>
      <c r="H778" s="252">
        <v>1</v>
      </c>
      <c r="I778" s="253"/>
      <c r="J778" s="248"/>
      <c r="K778" s="248"/>
      <c r="L778" s="254"/>
      <c r="M778" s="255"/>
      <c r="N778" s="256"/>
      <c r="O778" s="256"/>
      <c r="P778" s="256"/>
      <c r="Q778" s="256"/>
      <c r="R778" s="256"/>
      <c r="S778" s="256"/>
      <c r="T778" s="257"/>
      <c r="AT778" s="258" t="s">
        <v>155</v>
      </c>
      <c r="AU778" s="258" t="s">
        <v>83</v>
      </c>
      <c r="AV778" s="12" t="s">
        <v>83</v>
      </c>
      <c r="AW778" s="12" t="s">
        <v>38</v>
      </c>
      <c r="AX778" s="12" t="s">
        <v>74</v>
      </c>
      <c r="AY778" s="258" t="s">
        <v>144</v>
      </c>
    </row>
    <row r="779" s="12" customFormat="1">
      <c r="B779" s="247"/>
      <c r="C779" s="248"/>
      <c r="D779" s="249" t="s">
        <v>155</v>
      </c>
      <c r="E779" s="250" t="s">
        <v>21</v>
      </c>
      <c r="F779" s="251" t="s">
        <v>986</v>
      </c>
      <c r="G779" s="248"/>
      <c r="H779" s="252">
        <v>1</v>
      </c>
      <c r="I779" s="253"/>
      <c r="J779" s="248"/>
      <c r="K779" s="248"/>
      <c r="L779" s="254"/>
      <c r="M779" s="255"/>
      <c r="N779" s="256"/>
      <c r="O779" s="256"/>
      <c r="P779" s="256"/>
      <c r="Q779" s="256"/>
      <c r="R779" s="256"/>
      <c r="S779" s="256"/>
      <c r="T779" s="257"/>
      <c r="AT779" s="258" t="s">
        <v>155</v>
      </c>
      <c r="AU779" s="258" t="s">
        <v>83</v>
      </c>
      <c r="AV779" s="12" t="s">
        <v>83</v>
      </c>
      <c r="AW779" s="12" t="s">
        <v>38</v>
      </c>
      <c r="AX779" s="12" t="s">
        <v>74</v>
      </c>
      <c r="AY779" s="258" t="s">
        <v>144</v>
      </c>
    </row>
    <row r="780" s="13" customFormat="1">
      <c r="B780" s="261"/>
      <c r="C780" s="262"/>
      <c r="D780" s="249" t="s">
        <v>155</v>
      </c>
      <c r="E780" s="263" t="s">
        <v>21</v>
      </c>
      <c r="F780" s="264" t="s">
        <v>181</v>
      </c>
      <c r="G780" s="262"/>
      <c r="H780" s="265">
        <v>2</v>
      </c>
      <c r="I780" s="266"/>
      <c r="J780" s="262"/>
      <c r="K780" s="262"/>
      <c r="L780" s="267"/>
      <c r="M780" s="268"/>
      <c r="N780" s="269"/>
      <c r="O780" s="269"/>
      <c r="P780" s="269"/>
      <c r="Q780" s="269"/>
      <c r="R780" s="269"/>
      <c r="S780" s="269"/>
      <c r="T780" s="270"/>
      <c r="AT780" s="271" t="s">
        <v>155</v>
      </c>
      <c r="AU780" s="271" t="s">
        <v>83</v>
      </c>
      <c r="AV780" s="13" t="s">
        <v>153</v>
      </c>
      <c r="AW780" s="13" t="s">
        <v>38</v>
      </c>
      <c r="AX780" s="13" t="s">
        <v>81</v>
      </c>
      <c r="AY780" s="271" t="s">
        <v>144</v>
      </c>
    </row>
    <row r="781" s="1" customFormat="1" ht="16.5" customHeight="1">
      <c r="B781" s="46"/>
      <c r="C781" s="283" t="s">
        <v>987</v>
      </c>
      <c r="D781" s="283" t="s">
        <v>379</v>
      </c>
      <c r="E781" s="284" t="s">
        <v>988</v>
      </c>
      <c r="F781" s="285" t="s">
        <v>989</v>
      </c>
      <c r="G781" s="286" t="s">
        <v>990</v>
      </c>
      <c r="H781" s="287">
        <v>2</v>
      </c>
      <c r="I781" s="288"/>
      <c r="J781" s="289">
        <f>ROUND(I781*H781,2)</f>
        <v>0</v>
      </c>
      <c r="K781" s="285" t="s">
        <v>21</v>
      </c>
      <c r="L781" s="290"/>
      <c r="M781" s="291" t="s">
        <v>21</v>
      </c>
      <c r="N781" s="292" t="s">
        <v>45</v>
      </c>
      <c r="O781" s="47"/>
      <c r="P781" s="244">
        <f>O781*H781</f>
        <v>0</v>
      </c>
      <c r="Q781" s="244">
        <v>0.056000000000000001</v>
      </c>
      <c r="R781" s="244">
        <f>Q781*H781</f>
        <v>0.112</v>
      </c>
      <c r="S781" s="244">
        <v>0</v>
      </c>
      <c r="T781" s="245">
        <f>S781*H781</f>
        <v>0</v>
      </c>
      <c r="AR781" s="24" t="s">
        <v>762</v>
      </c>
      <c r="AT781" s="24" t="s">
        <v>379</v>
      </c>
      <c r="AU781" s="24" t="s">
        <v>83</v>
      </c>
      <c r="AY781" s="24" t="s">
        <v>144</v>
      </c>
      <c r="BE781" s="246">
        <f>IF(N781="základní",J781,0)</f>
        <v>0</v>
      </c>
      <c r="BF781" s="246">
        <f>IF(N781="snížená",J781,0)</f>
        <v>0</v>
      </c>
      <c r="BG781" s="246">
        <f>IF(N781="zákl. přenesená",J781,0)</f>
        <v>0</v>
      </c>
      <c r="BH781" s="246">
        <f>IF(N781="sníž. přenesená",J781,0)</f>
        <v>0</v>
      </c>
      <c r="BI781" s="246">
        <f>IF(N781="nulová",J781,0)</f>
        <v>0</v>
      </c>
      <c r="BJ781" s="24" t="s">
        <v>81</v>
      </c>
      <c r="BK781" s="246">
        <f>ROUND(I781*H781,2)</f>
        <v>0</v>
      </c>
      <c r="BL781" s="24" t="s">
        <v>567</v>
      </c>
      <c r="BM781" s="24" t="s">
        <v>991</v>
      </c>
    </row>
    <row r="782" s="1" customFormat="1" ht="25.5" customHeight="1">
      <c r="B782" s="46"/>
      <c r="C782" s="235" t="s">
        <v>992</v>
      </c>
      <c r="D782" s="235" t="s">
        <v>148</v>
      </c>
      <c r="E782" s="236" t="s">
        <v>993</v>
      </c>
      <c r="F782" s="237" t="s">
        <v>994</v>
      </c>
      <c r="G782" s="238" t="s">
        <v>151</v>
      </c>
      <c r="H782" s="239">
        <v>2</v>
      </c>
      <c r="I782" s="240"/>
      <c r="J782" s="241">
        <f>ROUND(I782*H782,2)</f>
        <v>0</v>
      </c>
      <c r="K782" s="237" t="s">
        <v>152</v>
      </c>
      <c r="L782" s="72"/>
      <c r="M782" s="242" t="s">
        <v>21</v>
      </c>
      <c r="N782" s="243" t="s">
        <v>45</v>
      </c>
      <c r="O782" s="47"/>
      <c r="P782" s="244">
        <f>O782*H782</f>
        <v>0</v>
      </c>
      <c r="Q782" s="244">
        <v>0</v>
      </c>
      <c r="R782" s="244">
        <f>Q782*H782</f>
        <v>0</v>
      </c>
      <c r="S782" s="244">
        <v>0</v>
      </c>
      <c r="T782" s="245">
        <f>S782*H782</f>
        <v>0</v>
      </c>
      <c r="AR782" s="24" t="s">
        <v>567</v>
      </c>
      <c r="AT782" s="24" t="s">
        <v>148</v>
      </c>
      <c r="AU782" s="24" t="s">
        <v>83</v>
      </c>
      <c r="AY782" s="24" t="s">
        <v>144</v>
      </c>
      <c r="BE782" s="246">
        <f>IF(N782="základní",J782,0)</f>
        <v>0</v>
      </c>
      <c r="BF782" s="246">
        <f>IF(N782="snížená",J782,0)</f>
        <v>0</v>
      </c>
      <c r="BG782" s="246">
        <f>IF(N782="zákl. přenesená",J782,0)</f>
        <v>0</v>
      </c>
      <c r="BH782" s="246">
        <f>IF(N782="sníž. přenesená",J782,0)</f>
        <v>0</v>
      </c>
      <c r="BI782" s="246">
        <f>IF(N782="nulová",J782,0)</f>
        <v>0</v>
      </c>
      <c r="BJ782" s="24" t="s">
        <v>81</v>
      </c>
      <c r="BK782" s="246">
        <f>ROUND(I782*H782,2)</f>
        <v>0</v>
      </c>
      <c r="BL782" s="24" t="s">
        <v>567</v>
      </c>
      <c r="BM782" s="24" t="s">
        <v>995</v>
      </c>
    </row>
    <row r="783" s="1" customFormat="1">
      <c r="B783" s="46"/>
      <c r="C783" s="74"/>
      <c r="D783" s="249" t="s">
        <v>166</v>
      </c>
      <c r="E783" s="74"/>
      <c r="F783" s="259" t="s">
        <v>984</v>
      </c>
      <c r="G783" s="74"/>
      <c r="H783" s="74"/>
      <c r="I783" s="203"/>
      <c r="J783" s="74"/>
      <c r="K783" s="74"/>
      <c r="L783" s="72"/>
      <c r="M783" s="260"/>
      <c r="N783" s="47"/>
      <c r="O783" s="47"/>
      <c r="P783" s="47"/>
      <c r="Q783" s="47"/>
      <c r="R783" s="47"/>
      <c r="S783" s="47"/>
      <c r="T783" s="95"/>
      <c r="AT783" s="24" t="s">
        <v>166</v>
      </c>
      <c r="AU783" s="24" t="s">
        <v>83</v>
      </c>
    </row>
    <row r="784" s="1" customFormat="1" ht="16.5" customHeight="1">
      <c r="B784" s="46"/>
      <c r="C784" s="283" t="s">
        <v>996</v>
      </c>
      <c r="D784" s="283" t="s">
        <v>379</v>
      </c>
      <c r="E784" s="284" t="s">
        <v>997</v>
      </c>
      <c r="F784" s="285" t="s">
        <v>998</v>
      </c>
      <c r="G784" s="286" t="s">
        <v>172</v>
      </c>
      <c r="H784" s="287">
        <v>1.5840000000000001</v>
      </c>
      <c r="I784" s="288"/>
      <c r="J784" s="289">
        <f>ROUND(I784*H784,2)</f>
        <v>0</v>
      </c>
      <c r="K784" s="285" t="s">
        <v>152</v>
      </c>
      <c r="L784" s="290"/>
      <c r="M784" s="291" t="s">
        <v>21</v>
      </c>
      <c r="N784" s="292" t="s">
        <v>45</v>
      </c>
      <c r="O784" s="47"/>
      <c r="P784" s="244">
        <f>O784*H784</f>
        <v>0</v>
      </c>
      <c r="Q784" s="244">
        <v>0.034200000000000001</v>
      </c>
      <c r="R784" s="244">
        <f>Q784*H784</f>
        <v>0.054172800000000007</v>
      </c>
      <c r="S784" s="244">
        <v>0</v>
      </c>
      <c r="T784" s="245">
        <f>S784*H784</f>
        <v>0</v>
      </c>
      <c r="AR784" s="24" t="s">
        <v>762</v>
      </c>
      <c r="AT784" s="24" t="s">
        <v>379</v>
      </c>
      <c r="AU784" s="24" t="s">
        <v>83</v>
      </c>
      <c r="AY784" s="24" t="s">
        <v>144</v>
      </c>
      <c r="BE784" s="246">
        <f>IF(N784="základní",J784,0)</f>
        <v>0</v>
      </c>
      <c r="BF784" s="246">
        <f>IF(N784="snížená",J784,0)</f>
        <v>0</v>
      </c>
      <c r="BG784" s="246">
        <f>IF(N784="zákl. přenesená",J784,0)</f>
        <v>0</v>
      </c>
      <c r="BH784" s="246">
        <f>IF(N784="sníž. přenesená",J784,0)</f>
        <v>0</v>
      </c>
      <c r="BI784" s="246">
        <f>IF(N784="nulová",J784,0)</f>
        <v>0</v>
      </c>
      <c r="BJ784" s="24" t="s">
        <v>81</v>
      </c>
      <c r="BK784" s="246">
        <f>ROUND(I784*H784,2)</f>
        <v>0</v>
      </c>
      <c r="BL784" s="24" t="s">
        <v>567</v>
      </c>
      <c r="BM784" s="24" t="s">
        <v>999</v>
      </c>
    </row>
    <row r="785" s="12" customFormat="1">
      <c r="B785" s="247"/>
      <c r="C785" s="248"/>
      <c r="D785" s="249" t="s">
        <v>155</v>
      </c>
      <c r="E785" s="250" t="s">
        <v>21</v>
      </c>
      <c r="F785" s="251" t="s">
        <v>1000</v>
      </c>
      <c r="G785" s="248"/>
      <c r="H785" s="252">
        <v>1.5840000000000001</v>
      </c>
      <c r="I785" s="253"/>
      <c r="J785" s="248"/>
      <c r="K785" s="248"/>
      <c r="L785" s="254"/>
      <c r="M785" s="255"/>
      <c r="N785" s="256"/>
      <c r="O785" s="256"/>
      <c r="P785" s="256"/>
      <c r="Q785" s="256"/>
      <c r="R785" s="256"/>
      <c r="S785" s="256"/>
      <c r="T785" s="257"/>
      <c r="AT785" s="258" t="s">
        <v>155</v>
      </c>
      <c r="AU785" s="258" t="s">
        <v>83</v>
      </c>
      <c r="AV785" s="12" t="s">
        <v>83</v>
      </c>
      <c r="AW785" s="12" t="s">
        <v>38</v>
      </c>
      <c r="AX785" s="12" t="s">
        <v>81</v>
      </c>
      <c r="AY785" s="258" t="s">
        <v>144</v>
      </c>
    </row>
    <row r="786" s="1" customFormat="1" ht="25.5" customHeight="1">
      <c r="B786" s="46"/>
      <c r="C786" s="235" t="s">
        <v>1001</v>
      </c>
      <c r="D786" s="235" t="s">
        <v>148</v>
      </c>
      <c r="E786" s="236" t="s">
        <v>1002</v>
      </c>
      <c r="F786" s="237" t="s">
        <v>1003</v>
      </c>
      <c r="G786" s="238" t="s">
        <v>151</v>
      </c>
      <c r="H786" s="239">
        <v>2</v>
      </c>
      <c r="I786" s="240"/>
      <c r="J786" s="241">
        <f>ROUND(I786*H786,2)</f>
        <v>0</v>
      </c>
      <c r="K786" s="237" t="s">
        <v>152</v>
      </c>
      <c r="L786" s="72"/>
      <c r="M786" s="242" t="s">
        <v>21</v>
      </c>
      <c r="N786" s="243" t="s">
        <v>45</v>
      </c>
      <c r="O786" s="47"/>
      <c r="P786" s="244">
        <f>O786*H786</f>
        <v>0</v>
      </c>
      <c r="Q786" s="244">
        <v>0</v>
      </c>
      <c r="R786" s="244">
        <f>Q786*H786</f>
        <v>0</v>
      </c>
      <c r="S786" s="244">
        <v>0</v>
      </c>
      <c r="T786" s="245">
        <f>S786*H786</f>
        <v>0</v>
      </c>
      <c r="AR786" s="24" t="s">
        <v>567</v>
      </c>
      <c r="AT786" s="24" t="s">
        <v>148</v>
      </c>
      <c r="AU786" s="24" t="s">
        <v>83</v>
      </c>
      <c r="AY786" s="24" t="s">
        <v>144</v>
      </c>
      <c r="BE786" s="246">
        <f>IF(N786="základní",J786,0)</f>
        <v>0</v>
      </c>
      <c r="BF786" s="246">
        <f>IF(N786="snížená",J786,0)</f>
        <v>0</v>
      </c>
      <c r="BG786" s="246">
        <f>IF(N786="zákl. přenesená",J786,0)</f>
        <v>0</v>
      </c>
      <c r="BH786" s="246">
        <f>IF(N786="sníž. přenesená",J786,0)</f>
        <v>0</v>
      </c>
      <c r="BI786" s="246">
        <f>IF(N786="nulová",J786,0)</f>
        <v>0</v>
      </c>
      <c r="BJ786" s="24" t="s">
        <v>81</v>
      </c>
      <c r="BK786" s="246">
        <f>ROUND(I786*H786,2)</f>
        <v>0</v>
      </c>
      <c r="BL786" s="24" t="s">
        <v>567</v>
      </c>
      <c r="BM786" s="24" t="s">
        <v>1004</v>
      </c>
    </row>
    <row r="787" s="1" customFormat="1">
      <c r="B787" s="46"/>
      <c r="C787" s="74"/>
      <c r="D787" s="249" t="s">
        <v>166</v>
      </c>
      <c r="E787" s="74"/>
      <c r="F787" s="259" t="s">
        <v>984</v>
      </c>
      <c r="G787" s="74"/>
      <c r="H787" s="74"/>
      <c r="I787" s="203"/>
      <c r="J787" s="74"/>
      <c r="K787" s="74"/>
      <c r="L787" s="72"/>
      <c r="M787" s="260"/>
      <c r="N787" s="47"/>
      <c r="O787" s="47"/>
      <c r="P787" s="47"/>
      <c r="Q787" s="47"/>
      <c r="R787" s="47"/>
      <c r="S787" s="47"/>
      <c r="T787" s="95"/>
      <c r="AT787" s="24" t="s">
        <v>166</v>
      </c>
      <c r="AU787" s="24" t="s">
        <v>83</v>
      </c>
    </row>
    <row r="788" s="1" customFormat="1" ht="25.5" customHeight="1">
      <c r="B788" s="46"/>
      <c r="C788" s="235" t="s">
        <v>1005</v>
      </c>
      <c r="D788" s="235" t="s">
        <v>148</v>
      </c>
      <c r="E788" s="236" t="s">
        <v>1006</v>
      </c>
      <c r="F788" s="237" t="s">
        <v>1007</v>
      </c>
      <c r="G788" s="238" t="s">
        <v>151</v>
      </c>
      <c r="H788" s="239">
        <v>2</v>
      </c>
      <c r="I788" s="240"/>
      <c r="J788" s="241">
        <f>ROUND(I788*H788,2)</f>
        <v>0</v>
      </c>
      <c r="K788" s="237" t="s">
        <v>152</v>
      </c>
      <c r="L788" s="72"/>
      <c r="M788" s="242" t="s">
        <v>21</v>
      </c>
      <c r="N788" s="243" t="s">
        <v>45</v>
      </c>
      <c r="O788" s="47"/>
      <c r="P788" s="244">
        <f>O788*H788</f>
        <v>0</v>
      </c>
      <c r="Q788" s="244">
        <v>8.0000000000000007E-05</v>
      </c>
      <c r="R788" s="244">
        <f>Q788*H788</f>
        <v>0.00016000000000000001</v>
      </c>
      <c r="S788" s="244">
        <v>0</v>
      </c>
      <c r="T788" s="245">
        <f>S788*H788</f>
        <v>0</v>
      </c>
      <c r="AR788" s="24" t="s">
        <v>567</v>
      </c>
      <c r="AT788" s="24" t="s">
        <v>148</v>
      </c>
      <c r="AU788" s="24" t="s">
        <v>83</v>
      </c>
      <c r="AY788" s="24" t="s">
        <v>144</v>
      </c>
      <c r="BE788" s="246">
        <f>IF(N788="základní",J788,0)</f>
        <v>0</v>
      </c>
      <c r="BF788" s="246">
        <f>IF(N788="snížená",J788,0)</f>
        <v>0</v>
      </c>
      <c r="BG788" s="246">
        <f>IF(N788="zákl. přenesená",J788,0)</f>
        <v>0</v>
      </c>
      <c r="BH788" s="246">
        <f>IF(N788="sníž. přenesená",J788,0)</f>
        <v>0</v>
      </c>
      <c r="BI788" s="246">
        <f>IF(N788="nulová",J788,0)</f>
        <v>0</v>
      </c>
      <c r="BJ788" s="24" t="s">
        <v>81</v>
      </c>
      <c r="BK788" s="246">
        <f>ROUND(I788*H788,2)</f>
        <v>0</v>
      </c>
      <c r="BL788" s="24" t="s">
        <v>567</v>
      </c>
      <c r="BM788" s="24" t="s">
        <v>1008</v>
      </c>
    </row>
    <row r="789" s="1" customFormat="1">
      <c r="B789" s="46"/>
      <c r="C789" s="74"/>
      <c r="D789" s="249" t="s">
        <v>166</v>
      </c>
      <c r="E789" s="74"/>
      <c r="F789" s="259" t="s">
        <v>984</v>
      </c>
      <c r="G789" s="74"/>
      <c r="H789" s="74"/>
      <c r="I789" s="203"/>
      <c r="J789" s="74"/>
      <c r="K789" s="74"/>
      <c r="L789" s="72"/>
      <c r="M789" s="260"/>
      <c r="N789" s="47"/>
      <c r="O789" s="47"/>
      <c r="P789" s="47"/>
      <c r="Q789" s="47"/>
      <c r="R789" s="47"/>
      <c r="S789" s="47"/>
      <c r="T789" s="95"/>
      <c r="AT789" s="24" t="s">
        <v>166</v>
      </c>
      <c r="AU789" s="24" t="s">
        <v>83</v>
      </c>
    </row>
    <row r="790" s="1" customFormat="1" ht="38.25" customHeight="1">
      <c r="B790" s="46"/>
      <c r="C790" s="235" t="s">
        <v>1009</v>
      </c>
      <c r="D790" s="235" t="s">
        <v>148</v>
      </c>
      <c r="E790" s="236" t="s">
        <v>1010</v>
      </c>
      <c r="F790" s="237" t="s">
        <v>1011</v>
      </c>
      <c r="G790" s="238" t="s">
        <v>164</v>
      </c>
      <c r="H790" s="239">
        <v>0.45500000000000002</v>
      </c>
      <c r="I790" s="240"/>
      <c r="J790" s="241">
        <f>ROUND(I790*H790,2)</f>
        <v>0</v>
      </c>
      <c r="K790" s="237" t="s">
        <v>152</v>
      </c>
      <c r="L790" s="72"/>
      <c r="M790" s="242" t="s">
        <v>21</v>
      </c>
      <c r="N790" s="243" t="s">
        <v>45</v>
      </c>
      <c r="O790" s="47"/>
      <c r="P790" s="244">
        <f>O790*H790</f>
        <v>0</v>
      </c>
      <c r="Q790" s="244">
        <v>0</v>
      </c>
      <c r="R790" s="244">
        <f>Q790*H790</f>
        <v>0</v>
      </c>
      <c r="S790" s="244">
        <v>0</v>
      </c>
      <c r="T790" s="245">
        <f>S790*H790</f>
        <v>0</v>
      </c>
      <c r="AR790" s="24" t="s">
        <v>567</v>
      </c>
      <c r="AT790" s="24" t="s">
        <v>148</v>
      </c>
      <c r="AU790" s="24" t="s">
        <v>83</v>
      </c>
      <c r="AY790" s="24" t="s">
        <v>144</v>
      </c>
      <c r="BE790" s="246">
        <f>IF(N790="základní",J790,0)</f>
        <v>0</v>
      </c>
      <c r="BF790" s="246">
        <f>IF(N790="snížená",J790,0)</f>
        <v>0</v>
      </c>
      <c r="BG790" s="246">
        <f>IF(N790="zákl. přenesená",J790,0)</f>
        <v>0</v>
      </c>
      <c r="BH790" s="246">
        <f>IF(N790="sníž. přenesená",J790,0)</f>
        <v>0</v>
      </c>
      <c r="BI790" s="246">
        <f>IF(N790="nulová",J790,0)</f>
        <v>0</v>
      </c>
      <c r="BJ790" s="24" t="s">
        <v>81</v>
      </c>
      <c r="BK790" s="246">
        <f>ROUND(I790*H790,2)</f>
        <v>0</v>
      </c>
      <c r="BL790" s="24" t="s">
        <v>567</v>
      </c>
      <c r="BM790" s="24" t="s">
        <v>1012</v>
      </c>
    </row>
    <row r="791" s="1" customFormat="1">
      <c r="B791" s="46"/>
      <c r="C791" s="74"/>
      <c r="D791" s="249" t="s">
        <v>166</v>
      </c>
      <c r="E791" s="74"/>
      <c r="F791" s="259" t="s">
        <v>835</v>
      </c>
      <c r="G791" s="74"/>
      <c r="H791" s="74"/>
      <c r="I791" s="203"/>
      <c r="J791" s="74"/>
      <c r="K791" s="74"/>
      <c r="L791" s="72"/>
      <c r="M791" s="260"/>
      <c r="N791" s="47"/>
      <c r="O791" s="47"/>
      <c r="P791" s="47"/>
      <c r="Q791" s="47"/>
      <c r="R791" s="47"/>
      <c r="S791" s="47"/>
      <c r="T791" s="95"/>
      <c r="AT791" s="24" t="s">
        <v>166</v>
      </c>
      <c r="AU791" s="24" t="s">
        <v>83</v>
      </c>
    </row>
    <row r="792" s="11" customFormat="1" ht="29.88" customHeight="1">
      <c r="B792" s="219"/>
      <c r="C792" s="220"/>
      <c r="D792" s="221" t="s">
        <v>73</v>
      </c>
      <c r="E792" s="233" t="s">
        <v>1013</v>
      </c>
      <c r="F792" s="233" t="s">
        <v>1014</v>
      </c>
      <c r="G792" s="220"/>
      <c r="H792" s="220"/>
      <c r="I792" s="223"/>
      <c r="J792" s="234">
        <f>BK792</f>
        <v>0</v>
      </c>
      <c r="K792" s="220"/>
      <c r="L792" s="225"/>
      <c r="M792" s="226"/>
      <c r="N792" s="227"/>
      <c r="O792" s="227"/>
      <c r="P792" s="228">
        <f>SUM(P793:P808)</f>
        <v>0</v>
      </c>
      <c r="Q792" s="227"/>
      <c r="R792" s="228">
        <f>SUM(R793:R808)</f>
        <v>3.8565741600000001</v>
      </c>
      <c r="S792" s="227"/>
      <c r="T792" s="229">
        <f>SUM(T793:T808)</f>
        <v>0</v>
      </c>
      <c r="AR792" s="230" t="s">
        <v>83</v>
      </c>
      <c r="AT792" s="231" t="s">
        <v>73</v>
      </c>
      <c r="AU792" s="231" t="s">
        <v>81</v>
      </c>
      <c r="AY792" s="230" t="s">
        <v>144</v>
      </c>
      <c r="BK792" s="232">
        <f>SUM(BK793:BK808)</f>
        <v>0</v>
      </c>
    </row>
    <row r="793" s="1" customFormat="1" ht="25.5" customHeight="1">
      <c r="B793" s="46"/>
      <c r="C793" s="235" t="s">
        <v>1015</v>
      </c>
      <c r="D793" s="235" t="s">
        <v>148</v>
      </c>
      <c r="E793" s="236" t="s">
        <v>1016</v>
      </c>
      <c r="F793" s="237" t="s">
        <v>1017</v>
      </c>
      <c r="G793" s="238" t="s">
        <v>172</v>
      </c>
      <c r="H793" s="239">
        <v>161.49799999999999</v>
      </c>
      <c r="I793" s="240"/>
      <c r="J793" s="241">
        <f>ROUND(I793*H793,2)</f>
        <v>0</v>
      </c>
      <c r="K793" s="237" t="s">
        <v>152</v>
      </c>
      <c r="L793" s="72"/>
      <c r="M793" s="242" t="s">
        <v>21</v>
      </c>
      <c r="N793" s="243" t="s">
        <v>45</v>
      </c>
      <c r="O793" s="47"/>
      <c r="P793" s="244">
        <f>O793*H793</f>
        <v>0</v>
      </c>
      <c r="Q793" s="244">
        <v>0.0037200000000000002</v>
      </c>
      <c r="R793" s="244">
        <f>Q793*H793</f>
        <v>0.60077256000000001</v>
      </c>
      <c r="S793" s="244">
        <v>0</v>
      </c>
      <c r="T793" s="245">
        <f>S793*H793</f>
        <v>0</v>
      </c>
      <c r="AR793" s="24" t="s">
        <v>567</v>
      </c>
      <c r="AT793" s="24" t="s">
        <v>148</v>
      </c>
      <c r="AU793" s="24" t="s">
        <v>83</v>
      </c>
      <c r="AY793" s="24" t="s">
        <v>144</v>
      </c>
      <c r="BE793" s="246">
        <f>IF(N793="základní",J793,0)</f>
        <v>0</v>
      </c>
      <c r="BF793" s="246">
        <f>IF(N793="snížená",J793,0)</f>
        <v>0</v>
      </c>
      <c r="BG793" s="246">
        <f>IF(N793="zákl. přenesená",J793,0)</f>
        <v>0</v>
      </c>
      <c r="BH793" s="246">
        <f>IF(N793="sníž. přenesená",J793,0)</f>
        <v>0</v>
      </c>
      <c r="BI793" s="246">
        <f>IF(N793="nulová",J793,0)</f>
        <v>0</v>
      </c>
      <c r="BJ793" s="24" t="s">
        <v>81</v>
      </c>
      <c r="BK793" s="246">
        <f>ROUND(I793*H793,2)</f>
        <v>0</v>
      </c>
      <c r="BL793" s="24" t="s">
        <v>567</v>
      </c>
      <c r="BM793" s="24" t="s">
        <v>1018</v>
      </c>
    </row>
    <row r="794" s="12" customFormat="1">
      <c r="B794" s="247"/>
      <c r="C794" s="248"/>
      <c r="D794" s="249" t="s">
        <v>155</v>
      </c>
      <c r="E794" s="250" t="s">
        <v>21</v>
      </c>
      <c r="F794" s="251" t="s">
        <v>1019</v>
      </c>
      <c r="G794" s="248"/>
      <c r="H794" s="252">
        <v>4.6200000000000001</v>
      </c>
      <c r="I794" s="253"/>
      <c r="J794" s="248"/>
      <c r="K794" s="248"/>
      <c r="L794" s="254"/>
      <c r="M794" s="255"/>
      <c r="N794" s="256"/>
      <c r="O794" s="256"/>
      <c r="P794" s="256"/>
      <c r="Q794" s="256"/>
      <c r="R794" s="256"/>
      <c r="S794" s="256"/>
      <c r="T794" s="257"/>
      <c r="AT794" s="258" t="s">
        <v>155</v>
      </c>
      <c r="AU794" s="258" t="s">
        <v>83</v>
      </c>
      <c r="AV794" s="12" t="s">
        <v>83</v>
      </c>
      <c r="AW794" s="12" t="s">
        <v>38</v>
      </c>
      <c r="AX794" s="12" t="s">
        <v>74</v>
      </c>
      <c r="AY794" s="258" t="s">
        <v>144</v>
      </c>
    </row>
    <row r="795" s="12" customFormat="1">
      <c r="B795" s="247"/>
      <c r="C795" s="248"/>
      <c r="D795" s="249" t="s">
        <v>155</v>
      </c>
      <c r="E795" s="250" t="s">
        <v>21</v>
      </c>
      <c r="F795" s="251" t="s">
        <v>1020</v>
      </c>
      <c r="G795" s="248"/>
      <c r="H795" s="252">
        <v>3.46</v>
      </c>
      <c r="I795" s="253"/>
      <c r="J795" s="248"/>
      <c r="K795" s="248"/>
      <c r="L795" s="254"/>
      <c r="M795" s="255"/>
      <c r="N795" s="256"/>
      <c r="O795" s="256"/>
      <c r="P795" s="256"/>
      <c r="Q795" s="256"/>
      <c r="R795" s="256"/>
      <c r="S795" s="256"/>
      <c r="T795" s="257"/>
      <c r="AT795" s="258" t="s">
        <v>155</v>
      </c>
      <c r="AU795" s="258" t="s">
        <v>83</v>
      </c>
      <c r="AV795" s="12" t="s">
        <v>83</v>
      </c>
      <c r="AW795" s="12" t="s">
        <v>38</v>
      </c>
      <c r="AX795" s="12" t="s">
        <v>74</v>
      </c>
      <c r="AY795" s="258" t="s">
        <v>144</v>
      </c>
    </row>
    <row r="796" s="12" customFormat="1">
      <c r="B796" s="247"/>
      <c r="C796" s="248"/>
      <c r="D796" s="249" t="s">
        <v>155</v>
      </c>
      <c r="E796" s="250" t="s">
        <v>21</v>
      </c>
      <c r="F796" s="251" t="s">
        <v>1021</v>
      </c>
      <c r="G796" s="248"/>
      <c r="H796" s="252">
        <v>8.1099999999999994</v>
      </c>
      <c r="I796" s="253"/>
      <c r="J796" s="248"/>
      <c r="K796" s="248"/>
      <c r="L796" s="254"/>
      <c r="M796" s="255"/>
      <c r="N796" s="256"/>
      <c r="O796" s="256"/>
      <c r="P796" s="256"/>
      <c r="Q796" s="256"/>
      <c r="R796" s="256"/>
      <c r="S796" s="256"/>
      <c r="T796" s="257"/>
      <c r="AT796" s="258" t="s">
        <v>155</v>
      </c>
      <c r="AU796" s="258" t="s">
        <v>83</v>
      </c>
      <c r="AV796" s="12" t="s">
        <v>83</v>
      </c>
      <c r="AW796" s="12" t="s">
        <v>38</v>
      </c>
      <c r="AX796" s="12" t="s">
        <v>74</v>
      </c>
      <c r="AY796" s="258" t="s">
        <v>144</v>
      </c>
    </row>
    <row r="797" s="12" customFormat="1">
      <c r="B797" s="247"/>
      <c r="C797" s="248"/>
      <c r="D797" s="249" t="s">
        <v>155</v>
      </c>
      <c r="E797" s="250" t="s">
        <v>21</v>
      </c>
      <c r="F797" s="251" t="s">
        <v>1022</v>
      </c>
      <c r="G797" s="248"/>
      <c r="H797" s="252">
        <v>3.8399999999999999</v>
      </c>
      <c r="I797" s="253"/>
      <c r="J797" s="248"/>
      <c r="K797" s="248"/>
      <c r="L797" s="254"/>
      <c r="M797" s="255"/>
      <c r="N797" s="256"/>
      <c r="O797" s="256"/>
      <c r="P797" s="256"/>
      <c r="Q797" s="256"/>
      <c r="R797" s="256"/>
      <c r="S797" s="256"/>
      <c r="T797" s="257"/>
      <c r="AT797" s="258" t="s">
        <v>155</v>
      </c>
      <c r="AU797" s="258" t="s">
        <v>83</v>
      </c>
      <c r="AV797" s="12" t="s">
        <v>83</v>
      </c>
      <c r="AW797" s="12" t="s">
        <v>38</v>
      </c>
      <c r="AX797" s="12" t="s">
        <v>74</v>
      </c>
      <c r="AY797" s="258" t="s">
        <v>144</v>
      </c>
    </row>
    <row r="798" s="12" customFormat="1">
      <c r="B798" s="247"/>
      <c r="C798" s="248"/>
      <c r="D798" s="249" t="s">
        <v>155</v>
      </c>
      <c r="E798" s="250" t="s">
        <v>21</v>
      </c>
      <c r="F798" s="251" t="s">
        <v>1023</v>
      </c>
      <c r="G798" s="248"/>
      <c r="H798" s="252">
        <v>1.73</v>
      </c>
      <c r="I798" s="253"/>
      <c r="J798" s="248"/>
      <c r="K798" s="248"/>
      <c r="L798" s="254"/>
      <c r="M798" s="255"/>
      <c r="N798" s="256"/>
      <c r="O798" s="256"/>
      <c r="P798" s="256"/>
      <c r="Q798" s="256"/>
      <c r="R798" s="256"/>
      <c r="S798" s="256"/>
      <c r="T798" s="257"/>
      <c r="AT798" s="258" t="s">
        <v>155</v>
      </c>
      <c r="AU798" s="258" t="s">
        <v>83</v>
      </c>
      <c r="AV798" s="12" t="s">
        <v>83</v>
      </c>
      <c r="AW798" s="12" t="s">
        <v>38</v>
      </c>
      <c r="AX798" s="12" t="s">
        <v>74</v>
      </c>
      <c r="AY798" s="258" t="s">
        <v>144</v>
      </c>
    </row>
    <row r="799" s="12" customFormat="1">
      <c r="B799" s="247"/>
      <c r="C799" s="248"/>
      <c r="D799" s="249" t="s">
        <v>155</v>
      </c>
      <c r="E799" s="250" t="s">
        <v>21</v>
      </c>
      <c r="F799" s="251" t="s">
        <v>1024</v>
      </c>
      <c r="G799" s="248"/>
      <c r="H799" s="252">
        <v>19.988</v>
      </c>
      <c r="I799" s="253"/>
      <c r="J799" s="248"/>
      <c r="K799" s="248"/>
      <c r="L799" s="254"/>
      <c r="M799" s="255"/>
      <c r="N799" s="256"/>
      <c r="O799" s="256"/>
      <c r="P799" s="256"/>
      <c r="Q799" s="256"/>
      <c r="R799" s="256"/>
      <c r="S799" s="256"/>
      <c r="T799" s="257"/>
      <c r="AT799" s="258" t="s">
        <v>155</v>
      </c>
      <c r="AU799" s="258" t="s">
        <v>83</v>
      </c>
      <c r="AV799" s="12" t="s">
        <v>83</v>
      </c>
      <c r="AW799" s="12" t="s">
        <v>38</v>
      </c>
      <c r="AX799" s="12" t="s">
        <v>74</v>
      </c>
      <c r="AY799" s="258" t="s">
        <v>144</v>
      </c>
    </row>
    <row r="800" s="14" customFormat="1">
      <c r="B800" s="272"/>
      <c r="C800" s="273"/>
      <c r="D800" s="249" t="s">
        <v>155</v>
      </c>
      <c r="E800" s="274" t="s">
        <v>21</v>
      </c>
      <c r="F800" s="275" t="s">
        <v>198</v>
      </c>
      <c r="G800" s="273"/>
      <c r="H800" s="276">
        <v>41.747999999999998</v>
      </c>
      <c r="I800" s="277"/>
      <c r="J800" s="273"/>
      <c r="K800" s="273"/>
      <c r="L800" s="278"/>
      <c r="M800" s="279"/>
      <c r="N800" s="280"/>
      <c r="O800" s="280"/>
      <c r="P800" s="280"/>
      <c r="Q800" s="280"/>
      <c r="R800" s="280"/>
      <c r="S800" s="280"/>
      <c r="T800" s="281"/>
      <c r="AT800" s="282" t="s">
        <v>155</v>
      </c>
      <c r="AU800" s="282" t="s">
        <v>83</v>
      </c>
      <c r="AV800" s="14" t="s">
        <v>145</v>
      </c>
      <c r="AW800" s="14" t="s">
        <v>38</v>
      </c>
      <c r="AX800" s="14" t="s">
        <v>74</v>
      </c>
      <c r="AY800" s="282" t="s">
        <v>144</v>
      </c>
    </row>
    <row r="801" s="12" customFormat="1">
      <c r="B801" s="247"/>
      <c r="C801" s="248"/>
      <c r="D801" s="249" t="s">
        <v>155</v>
      </c>
      <c r="E801" s="250" t="s">
        <v>21</v>
      </c>
      <c r="F801" s="251" t="s">
        <v>1025</v>
      </c>
      <c r="G801" s="248"/>
      <c r="H801" s="252">
        <v>102.25</v>
      </c>
      <c r="I801" s="253"/>
      <c r="J801" s="248"/>
      <c r="K801" s="248"/>
      <c r="L801" s="254"/>
      <c r="M801" s="255"/>
      <c r="N801" s="256"/>
      <c r="O801" s="256"/>
      <c r="P801" s="256"/>
      <c r="Q801" s="256"/>
      <c r="R801" s="256"/>
      <c r="S801" s="256"/>
      <c r="T801" s="257"/>
      <c r="AT801" s="258" t="s">
        <v>155</v>
      </c>
      <c r="AU801" s="258" t="s">
        <v>83</v>
      </c>
      <c r="AV801" s="12" t="s">
        <v>83</v>
      </c>
      <c r="AW801" s="12" t="s">
        <v>38</v>
      </c>
      <c r="AX801" s="12" t="s">
        <v>74</v>
      </c>
      <c r="AY801" s="258" t="s">
        <v>144</v>
      </c>
    </row>
    <row r="802" s="12" customFormat="1">
      <c r="B802" s="247"/>
      <c r="C802" s="248"/>
      <c r="D802" s="249" t="s">
        <v>155</v>
      </c>
      <c r="E802" s="250" t="s">
        <v>21</v>
      </c>
      <c r="F802" s="251" t="s">
        <v>1026</v>
      </c>
      <c r="G802" s="248"/>
      <c r="H802" s="252">
        <v>17.5</v>
      </c>
      <c r="I802" s="253"/>
      <c r="J802" s="248"/>
      <c r="K802" s="248"/>
      <c r="L802" s="254"/>
      <c r="M802" s="255"/>
      <c r="N802" s="256"/>
      <c r="O802" s="256"/>
      <c r="P802" s="256"/>
      <c r="Q802" s="256"/>
      <c r="R802" s="256"/>
      <c r="S802" s="256"/>
      <c r="T802" s="257"/>
      <c r="AT802" s="258" t="s">
        <v>155</v>
      </c>
      <c r="AU802" s="258" t="s">
        <v>83</v>
      </c>
      <c r="AV802" s="12" t="s">
        <v>83</v>
      </c>
      <c r="AW802" s="12" t="s">
        <v>38</v>
      </c>
      <c r="AX802" s="12" t="s">
        <v>74</v>
      </c>
      <c r="AY802" s="258" t="s">
        <v>144</v>
      </c>
    </row>
    <row r="803" s="14" customFormat="1">
      <c r="B803" s="272"/>
      <c r="C803" s="273"/>
      <c r="D803" s="249" t="s">
        <v>155</v>
      </c>
      <c r="E803" s="274" t="s">
        <v>21</v>
      </c>
      <c r="F803" s="275" t="s">
        <v>198</v>
      </c>
      <c r="G803" s="273"/>
      <c r="H803" s="276">
        <v>119.75</v>
      </c>
      <c r="I803" s="277"/>
      <c r="J803" s="273"/>
      <c r="K803" s="273"/>
      <c r="L803" s="278"/>
      <c r="M803" s="279"/>
      <c r="N803" s="280"/>
      <c r="O803" s="280"/>
      <c r="P803" s="280"/>
      <c r="Q803" s="280"/>
      <c r="R803" s="280"/>
      <c r="S803" s="280"/>
      <c r="T803" s="281"/>
      <c r="AT803" s="282" t="s">
        <v>155</v>
      </c>
      <c r="AU803" s="282" t="s">
        <v>83</v>
      </c>
      <c r="AV803" s="14" t="s">
        <v>145</v>
      </c>
      <c r="AW803" s="14" t="s">
        <v>38</v>
      </c>
      <c r="AX803" s="14" t="s">
        <v>74</v>
      </c>
      <c r="AY803" s="282" t="s">
        <v>144</v>
      </c>
    </row>
    <row r="804" s="13" customFormat="1">
      <c r="B804" s="261"/>
      <c r="C804" s="262"/>
      <c r="D804" s="249" t="s">
        <v>155</v>
      </c>
      <c r="E804" s="263" t="s">
        <v>21</v>
      </c>
      <c r="F804" s="264" t="s">
        <v>181</v>
      </c>
      <c r="G804" s="262"/>
      <c r="H804" s="265">
        <v>161.49799999999999</v>
      </c>
      <c r="I804" s="266"/>
      <c r="J804" s="262"/>
      <c r="K804" s="262"/>
      <c r="L804" s="267"/>
      <c r="M804" s="268"/>
      <c r="N804" s="269"/>
      <c r="O804" s="269"/>
      <c r="P804" s="269"/>
      <c r="Q804" s="269"/>
      <c r="R804" s="269"/>
      <c r="S804" s="269"/>
      <c r="T804" s="270"/>
      <c r="AT804" s="271" t="s">
        <v>155</v>
      </c>
      <c r="AU804" s="271" t="s">
        <v>83</v>
      </c>
      <c r="AV804" s="13" t="s">
        <v>153</v>
      </c>
      <c r="AW804" s="13" t="s">
        <v>38</v>
      </c>
      <c r="AX804" s="13" t="s">
        <v>81</v>
      </c>
      <c r="AY804" s="271" t="s">
        <v>144</v>
      </c>
    </row>
    <row r="805" s="1" customFormat="1" ht="16.5" customHeight="1">
      <c r="B805" s="46"/>
      <c r="C805" s="283" t="s">
        <v>1027</v>
      </c>
      <c r="D805" s="283" t="s">
        <v>379</v>
      </c>
      <c r="E805" s="284" t="s">
        <v>1028</v>
      </c>
      <c r="F805" s="285" t="s">
        <v>1029</v>
      </c>
      <c r="G805" s="286" t="s">
        <v>172</v>
      </c>
      <c r="H805" s="287">
        <v>169.57300000000001</v>
      </c>
      <c r="I805" s="288"/>
      <c r="J805" s="289">
        <f>ROUND(I805*H805,2)</f>
        <v>0</v>
      </c>
      <c r="K805" s="285" t="s">
        <v>152</v>
      </c>
      <c r="L805" s="290"/>
      <c r="M805" s="291" t="s">
        <v>21</v>
      </c>
      <c r="N805" s="292" t="s">
        <v>45</v>
      </c>
      <c r="O805" s="47"/>
      <c r="P805" s="244">
        <f>O805*H805</f>
        <v>0</v>
      </c>
      <c r="Q805" s="244">
        <v>0.019199999999999998</v>
      </c>
      <c r="R805" s="244">
        <f>Q805*H805</f>
        <v>3.2558015999999999</v>
      </c>
      <c r="S805" s="244">
        <v>0</v>
      </c>
      <c r="T805" s="245">
        <f>S805*H805</f>
        <v>0</v>
      </c>
      <c r="AR805" s="24" t="s">
        <v>762</v>
      </c>
      <c r="AT805" s="24" t="s">
        <v>379</v>
      </c>
      <c r="AU805" s="24" t="s">
        <v>83</v>
      </c>
      <c r="AY805" s="24" t="s">
        <v>144</v>
      </c>
      <c r="BE805" s="246">
        <f>IF(N805="základní",J805,0)</f>
        <v>0</v>
      </c>
      <c r="BF805" s="246">
        <f>IF(N805="snížená",J805,0)</f>
        <v>0</v>
      </c>
      <c r="BG805" s="246">
        <f>IF(N805="zákl. přenesená",J805,0)</f>
        <v>0</v>
      </c>
      <c r="BH805" s="246">
        <f>IF(N805="sníž. přenesená",J805,0)</f>
        <v>0</v>
      </c>
      <c r="BI805" s="246">
        <f>IF(N805="nulová",J805,0)</f>
        <v>0</v>
      </c>
      <c r="BJ805" s="24" t="s">
        <v>81</v>
      </c>
      <c r="BK805" s="246">
        <f>ROUND(I805*H805,2)</f>
        <v>0</v>
      </c>
      <c r="BL805" s="24" t="s">
        <v>567</v>
      </c>
      <c r="BM805" s="24" t="s">
        <v>1030</v>
      </c>
    </row>
    <row r="806" s="12" customFormat="1">
      <c r="B806" s="247"/>
      <c r="C806" s="248"/>
      <c r="D806" s="249" t="s">
        <v>155</v>
      </c>
      <c r="E806" s="250" t="s">
        <v>21</v>
      </c>
      <c r="F806" s="251" t="s">
        <v>1031</v>
      </c>
      <c r="G806" s="248"/>
      <c r="H806" s="252">
        <v>169.57300000000001</v>
      </c>
      <c r="I806" s="253"/>
      <c r="J806" s="248"/>
      <c r="K806" s="248"/>
      <c r="L806" s="254"/>
      <c r="M806" s="255"/>
      <c r="N806" s="256"/>
      <c r="O806" s="256"/>
      <c r="P806" s="256"/>
      <c r="Q806" s="256"/>
      <c r="R806" s="256"/>
      <c r="S806" s="256"/>
      <c r="T806" s="257"/>
      <c r="AT806" s="258" t="s">
        <v>155</v>
      </c>
      <c r="AU806" s="258" t="s">
        <v>83</v>
      </c>
      <c r="AV806" s="12" t="s">
        <v>83</v>
      </c>
      <c r="AW806" s="12" t="s">
        <v>38</v>
      </c>
      <c r="AX806" s="12" t="s">
        <v>81</v>
      </c>
      <c r="AY806" s="258" t="s">
        <v>144</v>
      </c>
    </row>
    <row r="807" s="1" customFormat="1" ht="38.25" customHeight="1">
      <c r="B807" s="46"/>
      <c r="C807" s="235" t="s">
        <v>1032</v>
      </c>
      <c r="D807" s="235" t="s">
        <v>148</v>
      </c>
      <c r="E807" s="236" t="s">
        <v>1033</v>
      </c>
      <c r="F807" s="237" t="s">
        <v>1034</v>
      </c>
      <c r="G807" s="238" t="s">
        <v>164</v>
      </c>
      <c r="H807" s="239">
        <v>3.8570000000000002</v>
      </c>
      <c r="I807" s="240"/>
      <c r="J807" s="241">
        <f>ROUND(I807*H807,2)</f>
        <v>0</v>
      </c>
      <c r="K807" s="237" t="s">
        <v>152</v>
      </c>
      <c r="L807" s="72"/>
      <c r="M807" s="242" t="s">
        <v>21</v>
      </c>
      <c r="N807" s="243" t="s">
        <v>45</v>
      </c>
      <c r="O807" s="47"/>
      <c r="P807" s="244">
        <f>O807*H807</f>
        <v>0</v>
      </c>
      <c r="Q807" s="244">
        <v>0</v>
      </c>
      <c r="R807" s="244">
        <f>Q807*H807</f>
        <v>0</v>
      </c>
      <c r="S807" s="244">
        <v>0</v>
      </c>
      <c r="T807" s="245">
        <f>S807*H807</f>
        <v>0</v>
      </c>
      <c r="AR807" s="24" t="s">
        <v>567</v>
      </c>
      <c r="AT807" s="24" t="s">
        <v>148</v>
      </c>
      <c r="AU807" s="24" t="s">
        <v>83</v>
      </c>
      <c r="AY807" s="24" t="s">
        <v>144</v>
      </c>
      <c r="BE807" s="246">
        <f>IF(N807="základní",J807,0)</f>
        <v>0</v>
      </c>
      <c r="BF807" s="246">
        <f>IF(N807="snížená",J807,0)</f>
        <v>0</v>
      </c>
      <c r="BG807" s="246">
        <f>IF(N807="zákl. přenesená",J807,0)</f>
        <v>0</v>
      </c>
      <c r="BH807" s="246">
        <f>IF(N807="sníž. přenesená",J807,0)</f>
        <v>0</v>
      </c>
      <c r="BI807" s="246">
        <f>IF(N807="nulová",J807,0)</f>
        <v>0</v>
      </c>
      <c r="BJ807" s="24" t="s">
        <v>81</v>
      </c>
      <c r="BK807" s="246">
        <f>ROUND(I807*H807,2)</f>
        <v>0</v>
      </c>
      <c r="BL807" s="24" t="s">
        <v>567</v>
      </c>
      <c r="BM807" s="24" t="s">
        <v>1035</v>
      </c>
    </row>
    <row r="808" s="1" customFormat="1" ht="38.25" customHeight="1">
      <c r="B808" s="46"/>
      <c r="C808" s="235" t="s">
        <v>1036</v>
      </c>
      <c r="D808" s="235" t="s">
        <v>148</v>
      </c>
      <c r="E808" s="236" t="s">
        <v>1037</v>
      </c>
      <c r="F808" s="237" t="s">
        <v>1038</v>
      </c>
      <c r="G808" s="238" t="s">
        <v>164</v>
      </c>
      <c r="H808" s="239">
        <v>3.8570000000000002</v>
      </c>
      <c r="I808" s="240"/>
      <c r="J808" s="241">
        <f>ROUND(I808*H808,2)</f>
        <v>0</v>
      </c>
      <c r="K808" s="237" t="s">
        <v>152</v>
      </c>
      <c r="L808" s="72"/>
      <c r="M808" s="242" t="s">
        <v>21</v>
      </c>
      <c r="N808" s="243" t="s">
        <v>45</v>
      </c>
      <c r="O808" s="47"/>
      <c r="P808" s="244">
        <f>O808*H808</f>
        <v>0</v>
      </c>
      <c r="Q808" s="244">
        <v>0</v>
      </c>
      <c r="R808" s="244">
        <f>Q808*H808</f>
        <v>0</v>
      </c>
      <c r="S808" s="244">
        <v>0</v>
      </c>
      <c r="T808" s="245">
        <f>S808*H808</f>
        <v>0</v>
      </c>
      <c r="AR808" s="24" t="s">
        <v>567</v>
      </c>
      <c r="AT808" s="24" t="s">
        <v>148</v>
      </c>
      <c r="AU808" s="24" t="s">
        <v>83</v>
      </c>
      <c r="AY808" s="24" t="s">
        <v>144</v>
      </c>
      <c r="BE808" s="246">
        <f>IF(N808="základní",J808,0)</f>
        <v>0</v>
      </c>
      <c r="BF808" s="246">
        <f>IF(N808="snížená",J808,0)</f>
        <v>0</v>
      </c>
      <c r="BG808" s="246">
        <f>IF(N808="zákl. přenesená",J808,0)</f>
        <v>0</v>
      </c>
      <c r="BH808" s="246">
        <f>IF(N808="sníž. přenesená",J808,0)</f>
        <v>0</v>
      </c>
      <c r="BI808" s="246">
        <f>IF(N808="nulová",J808,0)</f>
        <v>0</v>
      </c>
      <c r="BJ808" s="24" t="s">
        <v>81</v>
      </c>
      <c r="BK808" s="246">
        <f>ROUND(I808*H808,2)</f>
        <v>0</v>
      </c>
      <c r="BL808" s="24" t="s">
        <v>567</v>
      </c>
      <c r="BM808" s="24" t="s">
        <v>1039</v>
      </c>
    </row>
    <row r="809" s="11" customFormat="1" ht="29.88" customHeight="1">
      <c r="B809" s="219"/>
      <c r="C809" s="220"/>
      <c r="D809" s="221" t="s">
        <v>73</v>
      </c>
      <c r="E809" s="233" t="s">
        <v>1040</v>
      </c>
      <c r="F809" s="233" t="s">
        <v>1041</v>
      </c>
      <c r="G809" s="220"/>
      <c r="H809" s="220"/>
      <c r="I809" s="223"/>
      <c r="J809" s="234">
        <f>BK809</f>
        <v>0</v>
      </c>
      <c r="K809" s="220"/>
      <c r="L809" s="225"/>
      <c r="M809" s="226"/>
      <c r="N809" s="227"/>
      <c r="O809" s="227"/>
      <c r="P809" s="228">
        <f>SUM(P810:P850)</f>
        <v>0</v>
      </c>
      <c r="Q809" s="227"/>
      <c r="R809" s="228">
        <f>SUM(R810:R850)</f>
        <v>8.1790512</v>
      </c>
      <c r="S809" s="227"/>
      <c r="T809" s="229">
        <f>SUM(T810:T850)</f>
        <v>0</v>
      </c>
      <c r="AR809" s="230" t="s">
        <v>83</v>
      </c>
      <c r="AT809" s="231" t="s">
        <v>73</v>
      </c>
      <c r="AU809" s="231" t="s">
        <v>81</v>
      </c>
      <c r="AY809" s="230" t="s">
        <v>144</v>
      </c>
      <c r="BK809" s="232">
        <f>SUM(BK810:BK850)</f>
        <v>0</v>
      </c>
    </row>
    <row r="810" s="1" customFormat="1" ht="25.5" customHeight="1">
      <c r="B810" s="46"/>
      <c r="C810" s="235" t="s">
        <v>1042</v>
      </c>
      <c r="D810" s="235" t="s">
        <v>148</v>
      </c>
      <c r="E810" s="236" t="s">
        <v>1043</v>
      </c>
      <c r="F810" s="237" t="s">
        <v>1044</v>
      </c>
      <c r="G810" s="238" t="s">
        <v>172</v>
      </c>
      <c r="H810" s="239">
        <v>329.92500000000001</v>
      </c>
      <c r="I810" s="240"/>
      <c r="J810" s="241">
        <f>ROUND(I810*H810,2)</f>
        <v>0</v>
      </c>
      <c r="K810" s="237" t="s">
        <v>152</v>
      </c>
      <c r="L810" s="72"/>
      <c r="M810" s="242" t="s">
        <v>21</v>
      </c>
      <c r="N810" s="243" t="s">
        <v>45</v>
      </c>
      <c r="O810" s="47"/>
      <c r="P810" s="244">
        <f>O810*H810</f>
        <v>0</v>
      </c>
      <c r="Q810" s="244">
        <v>0.0030000000000000001</v>
      </c>
      <c r="R810" s="244">
        <f>Q810*H810</f>
        <v>0.98977500000000007</v>
      </c>
      <c r="S810" s="244">
        <v>0</v>
      </c>
      <c r="T810" s="245">
        <f>S810*H810</f>
        <v>0</v>
      </c>
      <c r="AR810" s="24" t="s">
        <v>567</v>
      </c>
      <c r="AT810" s="24" t="s">
        <v>148</v>
      </c>
      <c r="AU810" s="24" t="s">
        <v>83</v>
      </c>
      <c r="AY810" s="24" t="s">
        <v>144</v>
      </c>
      <c r="BE810" s="246">
        <f>IF(N810="základní",J810,0)</f>
        <v>0</v>
      </c>
      <c r="BF810" s="246">
        <f>IF(N810="snížená",J810,0)</f>
        <v>0</v>
      </c>
      <c r="BG810" s="246">
        <f>IF(N810="zákl. přenesená",J810,0)</f>
        <v>0</v>
      </c>
      <c r="BH810" s="246">
        <f>IF(N810="sníž. přenesená",J810,0)</f>
        <v>0</v>
      </c>
      <c r="BI810" s="246">
        <f>IF(N810="nulová",J810,0)</f>
        <v>0</v>
      </c>
      <c r="BJ810" s="24" t="s">
        <v>81</v>
      </c>
      <c r="BK810" s="246">
        <f>ROUND(I810*H810,2)</f>
        <v>0</v>
      </c>
      <c r="BL810" s="24" t="s">
        <v>567</v>
      </c>
      <c r="BM810" s="24" t="s">
        <v>1045</v>
      </c>
    </row>
    <row r="811" s="12" customFormat="1">
      <c r="B811" s="247"/>
      <c r="C811" s="248"/>
      <c r="D811" s="249" t="s">
        <v>155</v>
      </c>
      <c r="E811" s="250" t="s">
        <v>21</v>
      </c>
      <c r="F811" s="251" t="s">
        <v>318</v>
      </c>
      <c r="G811" s="248"/>
      <c r="H811" s="252">
        <v>6</v>
      </c>
      <c r="I811" s="253"/>
      <c r="J811" s="248"/>
      <c r="K811" s="248"/>
      <c r="L811" s="254"/>
      <c r="M811" s="255"/>
      <c r="N811" s="256"/>
      <c r="O811" s="256"/>
      <c r="P811" s="256"/>
      <c r="Q811" s="256"/>
      <c r="R811" s="256"/>
      <c r="S811" s="256"/>
      <c r="T811" s="257"/>
      <c r="AT811" s="258" t="s">
        <v>155</v>
      </c>
      <c r="AU811" s="258" t="s">
        <v>83</v>
      </c>
      <c r="AV811" s="12" t="s">
        <v>83</v>
      </c>
      <c r="AW811" s="12" t="s">
        <v>38</v>
      </c>
      <c r="AX811" s="12" t="s">
        <v>74</v>
      </c>
      <c r="AY811" s="258" t="s">
        <v>144</v>
      </c>
    </row>
    <row r="812" s="12" customFormat="1">
      <c r="B812" s="247"/>
      <c r="C812" s="248"/>
      <c r="D812" s="249" t="s">
        <v>155</v>
      </c>
      <c r="E812" s="250" t="s">
        <v>21</v>
      </c>
      <c r="F812" s="251" t="s">
        <v>319</v>
      </c>
      <c r="G812" s="248"/>
      <c r="H812" s="252">
        <v>38.200000000000003</v>
      </c>
      <c r="I812" s="253"/>
      <c r="J812" s="248"/>
      <c r="K812" s="248"/>
      <c r="L812" s="254"/>
      <c r="M812" s="255"/>
      <c r="N812" s="256"/>
      <c r="O812" s="256"/>
      <c r="P812" s="256"/>
      <c r="Q812" s="256"/>
      <c r="R812" s="256"/>
      <c r="S812" s="256"/>
      <c r="T812" s="257"/>
      <c r="AT812" s="258" t="s">
        <v>155</v>
      </c>
      <c r="AU812" s="258" t="s">
        <v>83</v>
      </c>
      <c r="AV812" s="12" t="s">
        <v>83</v>
      </c>
      <c r="AW812" s="12" t="s">
        <v>38</v>
      </c>
      <c r="AX812" s="12" t="s">
        <v>74</v>
      </c>
      <c r="AY812" s="258" t="s">
        <v>144</v>
      </c>
    </row>
    <row r="813" s="12" customFormat="1">
      <c r="B813" s="247"/>
      <c r="C813" s="248"/>
      <c r="D813" s="249" t="s">
        <v>155</v>
      </c>
      <c r="E813" s="250" t="s">
        <v>21</v>
      </c>
      <c r="F813" s="251" t="s">
        <v>320</v>
      </c>
      <c r="G813" s="248"/>
      <c r="H813" s="252">
        <v>26.199999999999999</v>
      </c>
      <c r="I813" s="253"/>
      <c r="J813" s="248"/>
      <c r="K813" s="248"/>
      <c r="L813" s="254"/>
      <c r="M813" s="255"/>
      <c r="N813" s="256"/>
      <c r="O813" s="256"/>
      <c r="P813" s="256"/>
      <c r="Q813" s="256"/>
      <c r="R813" s="256"/>
      <c r="S813" s="256"/>
      <c r="T813" s="257"/>
      <c r="AT813" s="258" t="s">
        <v>155</v>
      </c>
      <c r="AU813" s="258" t="s">
        <v>83</v>
      </c>
      <c r="AV813" s="12" t="s">
        <v>83</v>
      </c>
      <c r="AW813" s="12" t="s">
        <v>38</v>
      </c>
      <c r="AX813" s="12" t="s">
        <v>74</v>
      </c>
      <c r="AY813" s="258" t="s">
        <v>144</v>
      </c>
    </row>
    <row r="814" s="12" customFormat="1">
      <c r="B814" s="247"/>
      <c r="C814" s="248"/>
      <c r="D814" s="249" t="s">
        <v>155</v>
      </c>
      <c r="E814" s="250" t="s">
        <v>21</v>
      </c>
      <c r="F814" s="251" t="s">
        <v>321</v>
      </c>
      <c r="G814" s="248"/>
      <c r="H814" s="252">
        <v>25.899999999999999</v>
      </c>
      <c r="I814" s="253"/>
      <c r="J814" s="248"/>
      <c r="K814" s="248"/>
      <c r="L814" s="254"/>
      <c r="M814" s="255"/>
      <c r="N814" s="256"/>
      <c r="O814" s="256"/>
      <c r="P814" s="256"/>
      <c r="Q814" s="256"/>
      <c r="R814" s="256"/>
      <c r="S814" s="256"/>
      <c r="T814" s="257"/>
      <c r="AT814" s="258" t="s">
        <v>155</v>
      </c>
      <c r="AU814" s="258" t="s">
        <v>83</v>
      </c>
      <c r="AV814" s="12" t="s">
        <v>83</v>
      </c>
      <c r="AW814" s="12" t="s">
        <v>38</v>
      </c>
      <c r="AX814" s="12" t="s">
        <v>74</v>
      </c>
      <c r="AY814" s="258" t="s">
        <v>144</v>
      </c>
    </row>
    <row r="815" s="12" customFormat="1">
      <c r="B815" s="247"/>
      <c r="C815" s="248"/>
      <c r="D815" s="249" t="s">
        <v>155</v>
      </c>
      <c r="E815" s="250" t="s">
        <v>21</v>
      </c>
      <c r="F815" s="251" t="s">
        <v>322</v>
      </c>
      <c r="G815" s="248"/>
      <c r="H815" s="252">
        <v>37.600000000000001</v>
      </c>
      <c r="I815" s="253"/>
      <c r="J815" s="248"/>
      <c r="K815" s="248"/>
      <c r="L815" s="254"/>
      <c r="M815" s="255"/>
      <c r="N815" s="256"/>
      <c r="O815" s="256"/>
      <c r="P815" s="256"/>
      <c r="Q815" s="256"/>
      <c r="R815" s="256"/>
      <c r="S815" s="256"/>
      <c r="T815" s="257"/>
      <c r="AT815" s="258" t="s">
        <v>155</v>
      </c>
      <c r="AU815" s="258" t="s">
        <v>83</v>
      </c>
      <c r="AV815" s="12" t="s">
        <v>83</v>
      </c>
      <c r="AW815" s="12" t="s">
        <v>38</v>
      </c>
      <c r="AX815" s="12" t="s">
        <v>74</v>
      </c>
      <c r="AY815" s="258" t="s">
        <v>144</v>
      </c>
    </row>
    <row r="816" s="12" customFormat="1">
      <c r="B816" s="247"/>
      <c r="C816" s="248"/>
      <c r="D816" s="249" t="s">
        <v>155</v>
      </c>
      <c r="E816" s="250" t="s">
        <v>21</v>
      </c>
      <c r="F816" s="251" t="s">
        <v>324</v>
      </c>
      <c r="G816" s="248"/>
      <c r="H816" s="252">
        <v>4.9500000000000002</v>
      </c>
      <c r="I816" s="253"/>
      <c r="J816" s="248"/>
      <c r="K816" s="248"/>
      <c r="L816" s="254"/>
      <c r="M816" s="255"/>
      <c r="N816" s="256"/>
      <c r="O816" s="256"/>
      <c r="P816" s="256"/>
      <c r="Q816" s="256"/>
      <c r="R816" s="256"/>
      <c r="S816" s="256"/>
      <c r="T816" s="257"/>
      <c r="AT816" s="258" t="s">
        <v>155</v>
      </c>
      <c r="AU816" s="258" t="s">
        <v>83</v>
      </c>
      <c r="AV816" s="12" t="s">
        <v>83</v>
      </c>
      <c r="AW816" s="12" t="s">
        <v>38</v>
      </c>
      <c r="AX816" s="12" t="s">
        <v>74</v>
      </c>
      <c r="AY816" s="258" t="s">
        <v>144</v>
      </c>
    </row>
    <row r="817" s="12" customFormat="1">
      <c r="B817" s="247"/>
      <c r="C817" s="248"/>
      <c r="D817" s="249" t="s">
        <v>155</v>
      </c>
      <c r="E817" s="250" t="s">
        <v>21</v>
      </c>
      <c r="F817" s="251" t="s">
        <v>325</v>
      </c>
      <c r="G817" s="248"/>
      <c r="H817" s="252">
        <v>4</v>
      </c>
      <c r="I817" s="253"/>
      <c r="J817" s="248"/>
      <c r="K817" s="248"/>
      <c r="L817" s="254"/>
      <c r="M817" s="255"/>
      <c r="N817" s="256"/>
      <c r="O817" s="256"/>
      <c r="P817" s="256"/>
      <c r="Q817" s="256"/>
      <c r="R817" s="256"/>
      <c r="S817" s="256"/>
      <c r="T817" s="257"/>
      <c r="AT817" s="258" t="s">
        <v>155</v>
      </c>
      <c r="AU817" s="258" t="s">
        <v>83</v>
      </c>
      <c r="AV817" s="12" t="s">
        <v>83</v>
      </c>
      <c r="AW817" s="12" t="s">
        <v>38</v>
      </c>
      <c r="AX817" s="12" t="s">
        <v>74</v>
      </c>
      <c r="AY817" s="258" t="s">
        <v>144</v>
      </c>
    </row>
    <row r="818" s="14" customFormat="1">
      <c r="B818" s="272"/>
      <c r="C818" s="273"/>
      <c r="D818" s="249" t="s">
        <v>155</v>
      </c>
      <c r="E818" s="274" t="s">
        <v>21</v>
      </c>
      <c r="F818" s="275" t="s">
        <v>1046</v>
      </c>
      <c r="G818" s="273"/>
      <c r="H818" s="276">
        <v>142.84999999999999</v>
      </c>
      <c r="I818" s="277"/>
      <c r="J818" s="273"/>
      <c r="K818" s="273"/>
      <c r="L818" s="278"/>
      <c r="M818" s="279"/>
      <c r="N818" s="280"/>
      <c r="O818" s="280"/>
      <c r="P818" s="280"/>
      <c r="Q818" s="280"/>
      <c r="R818" s="280"/>
      <c r="S818" s="280"/>
      <c r="T818" s="281"/>
      <c r="AT818" s="282" t="s">
        <v>155</v>
      </c>
      <c r="AU818" s="282" t="s">
        <v>83</v>
      </c>
      <c r="AV818" s="14" t="s">
        <v>145</v>
      </c>
      <c r="AW818" s="14" t="s">
        <v>38</v>
      </c>
      <c r="AX818" s="14" t="s">
        <v>74</v>
      </c>
      <c r="AY818" s="282" t="s">
        <v>144</v>
      </c>
    </row>
    <row r="819" s="12" customFormat="1">
      <c r="B819" s="247"/>
      <c r="C819" s="248"/>
      <c r="D819" s="249" t="s">
        <v>155</v>
      </c>
      <c r="E819" s="250" t="s">
        <v>21</v>
      </c>
      <c r="F819" s="251" t="s">
        <v>532</v>
      </c>
      <c r="G819" s="248"/>
      <c r="H819" s="252">
        <v>38.600000000000001</v>
      </c>
      <c r="I819" s="253"/>
      <c r="J819" s="248"/>
      <c r="K819" s="248"/>
      <c r="L819" s="254"/>
      <c r="M819" s="255"/>
      <c r="N819" s="256"/>
      <c r="O819" s="256"/>
      <c r="P819" s="256"/>
      <c r="Q819" s="256"/>
      <c r="R819" s="256"/>
      <c r="S819" s="256"/>
      <c r="T819" s="257"/>
      <c r="AT819" s="258" t="s">
        <v>155</v>
      </c>
      <c r="AU819" s="258" t="s">
        <v>83</v>
      </c>
      <c r="AV819" s="12" t="s">
        <v>83</v>
      </c>
      <c r="AW819" s="12" t="s">
        <v>38</v>
      </c>
      <c r="AX819" s="12" t="s">
        <v>74</v>
      </c>
      <c r="AY819" s="258" t="s">
        <v>144</v>
      </c>
    </row>
    <row r="820" s="12" customFormat="1">
      <c r="B820" s="247"/>
      <c r="C820" s="248"/>
      <c r="D820" s="249" t="s">
        <v>155</v>
      </c>
      <c r="E820" s="250" t="s">
        <v>21</v>
      </c>
      <c r="F820" s="251" t="s">
        <v>533</v>
      </c>
      <c r="G820" s="248"/>
      <c r="H820" s="252">
        <v>25.800000000000001</v>
      </c>
      <c r="I820" s="253"/>
      <c r="J820" s="248"/>
      <c r="K820" s="248"/>
      <c r="L820" s="254"/>
      <c r="M820" s="255"/>
      <c r="N820" s="256"/>
      <c r="O820" s="256"/>
      <c r="P820" s="256"/>
      <c r="Q820" s="256"/>
      <c r="R820" s="256"/>
      <c r="S820" s="256"/>
      <c r="T820" s="257"/>
      <c r="AT820" s="258" t="s">
        <v>155</v>
      </c>
      <c r="AU820" s="258" t="s">
        <v>83</v>
      </c>
      <c r="AV820" s="12" t="s">
        <v>83</v>
      </c>
      <c r="AW820" s="12" t="s">
        <v>38</v>
      </c>
      <c r="AX820" s="12" t="s">
        <v>74</v>
      </c>
      <c r="AY820" s="258" t="s">
        <v>144</v>
      </c>
    </row>
    <row r="821" s="12" customFormat="1">
      <c r="B821" s="247"/>
      <c r="C821" s="248"/>
      <c r="D821" s="249" t="s">
        <v>155</v>
      </c>
      <c r="E821" s="250" t="s">
        <v>21</v>
      </c>
      <c r="F821" s="251" t="s">
        <v>534</v>
      </c>
      <c r="G821" s="248"/>
      <c r="H821" s="252">
        <v>86.700000000000003</v>
      </c>
      <c r="I821" s="253"/>
      <c r="J821" s="248"/>
      <c r="K821" s="248"/>
      <c r="L821" s="254"/>
      <c r="M821" s="255"/>
      <c r="N821" s="256"/>
      <c r="O821" s="256"/>
      <c r="P821" s="256"/>
      <c r="Q821" s="256"/>
      <c r="R821" s="256"/>
      <c r="S821" s="256"/>
      <c r="T821" s="257"/>
      <c r="AT821" s="258" t="s">
        <v>155</v>
      </c>
      <c r="AU821" s="258" t="s">
        <v>83</v>
      </c>
      <c r="AV821" s="12" t="s">
        <v>83</v>
      </c>
      <c r="AW821" s="12" t="s">
        <v>38</v>
      </c>
      <c r="AX821" s="12" t="s">
        <v>74</v>
      </c>
      <c r="AY821" s="258" t="s">
        <v>144</v>
      </c>
    </row>
    <row r="822" s="12" customFormat="1">
      <c r="B822" s="247"/>
      <c r="C822" s="248"/>
      <c r="D822" s="249" t="s">
        <v>155</v>
      </c>
      <c r="E822" s="250" t="s">
        <v>21</v>
      </c>
      <c r="F822" s="251" t="s">
        <v>535</v>
      </c>
      <c r="G822" s="248"/>
      <c r="H822" s="252">
        <v>32.600000000000001</v>
      </c>
      <c r="I822" s="253"/>
      <c r="J822" s="248"/>
      <c r="K822" s="248"/>
      <c r="L822" s="254"/>
      <c r="M822" s="255"/>
      <c r="N822" s="256"/>
      <c r="O822" s="256"/>
      <c r="P822" s="256"/>
      <c r="Q822" s="256"/>
      <c r="R822" s="256"/>
      <c r="S822" s="256"/>
      <c r="T822" s="257"/>
      <c r="AT822" s="258" t="s">
        <v>155</v>
      </c>
      <c r="AU822" s="258" t="s">
        <v>83</v>
      </c>
      <c r="AV822" s="12" t="s">
        <v>83</v>
      </c>
      <c r="AW822" s="12" t="s">
        <v>38</v>
      </c>
      <c r="AX822" s="12" t="s">
        <v>74</v>
      </c>
      <c r="AY822" s="258" t="s">
        <v>144</v>
      </c>
    </row>
    <row r="823" s="14" customFormat="1">
      <c r="B823" s="272"/>
      <c r="C823" s="273"/>
      <c r="D823" s="249" t="s">
        <v>155</v>
      </c>
      <c r="E823" s="274" t="s">
        <v>21</v>
      </c>
      <c r="F823" s="275" t="s">
        <v>328</v>
      </c>
      <c r="G823" s="273"/>
      <c r="H823" s="276">
        <v>183.69999999999999</v>
      </c>
      <c r="I823" s="277"/>
      <c r="J823" s="273"/>
      <c r="K823" s="273"/>
      <c r="L823" s="278"/>
      <c r="M823" s="279"/>
      <c r="N823" s="280"/>
      <c r="O823" s="280"/>
      <c r="P823" s="280"/>
      <c r="Q823" s="280"/>
      <c r="R823" s="280"/>
      <c r="S823" s="280"/>
      <c r="T823" s="281"/>
      <c r="AT823" s="282" t="s">
        <v>155</v>
      </c>
      <c r="AU823" s="282" t="s">
        <v>83</v>
      </c>
      <c r="AV823" s="14" t="s">
        <v>145</v>
      </c>
      <c r="AW823" s="14" t="s">
        <v>38</v>
      </c>
      <c r="AX823" s="14" t="s">
        <v>74</v>
      </c>
      <c r="AY823" s="282" t="s">
        <v>144</v>
      </c>
    </row>
    <row r="824" s="12" customFormat="1">
      <c r="B824" s="247"/>
      <c r="C824" s="248"/>
      <c r="D824" s="249" t="s">
        <v>155</v>
      </c>
      <c r="E824" s="250" t="s">
        <v>21</v>
      </c>
      <c r="F824" s="251" t="s">
        <v>329</v>
      </c>
      <c r="G824" s="248"/>
      <c r="H824" s="252">
        <v>3.375</v>
      </c>
      <c r="I824" s="253"/>
      <c r="J824" s="248"/>
      <c r="K824" s="248"/>
      <c r="L824" s="254"/>
      <c r="M824" s="255"/>
      <c r="N824" s="256"/>
      <c r="O824" s="256"/>
      <c r="P824" s="256"/>
      <c r="Q824" s="256"/>
      <c r="R824" s="256"/>
      <c r="S824" s="256"/>
      <c r="T824" s="257"/>
      <c r="AT824" s="258" t="s">
        <v>155</v>
      </c>
      <c r="AU824" s="258" t="s">
        <v>83</v>
      </c>
      <c r="AV824" s="12" t="s">
        <v>83</v>
      </c>
      <c r="AW824" s="12" t="s">
        <v>38</v>
      </c>
      <c r="AX824" s="12" t="s">
        <v>74</v>
      </c>
      <c r="AY824" s="258" t="s">
        <v>144</v>
      </c>
    </row>
    <row r="825" s="14" customFormat="1">
      <c r="B825" s="272"/>
      <c r="C825" s="273"/>
      <c r="D825" s="249" t="s">
        <v>155</v>
      </c>
      <c r="E825" s="274" t="s">
        <v>21</v>
      </c>
      <c r="F825" s="275" t="s">
        <v>330</v>
      </c>
      <c r="G825" s="273"/>
      <c r="H825" s="276">
        <v>3.375</v>
      </c>
      <c r="I825" s="277"/>
      <c r="J825" s="273"/>
      <c r="K825" s="273"/>
      <c r="L825" s="278"/>
      <c r="M825" s="279"/>
      <c r="N825" s="280"/>
      <c r="O825" s="280"/>
      <c r="P825" s="280"/>
      <c r="Q825" s="280"/>
      <c r="R825" s="280"/>
      <c r="S825" s="280"/>
      <c r="T825" s="281"/>
      <c r="AT825" s="282" t="s">
        <v>155</v>
      </c>
      <c r="AU825" s="282" t="s">
        <v>83</v>
      </c>
      <c r="AV825" s="14" t="s">
        <v>145</v>
      </c>
      <c r="AW825" s="14" t="s">
        <v>38</v>
      </c>
      <c r="AX825" s="14" t="s">
        <v>74</v>
      </c>
      <c r="AY825" s="282" t="s">
        <v>144</v>
      </c>
    </row>
    <row r="826" s="13" customFormat="1">
      <c r="B826" s="261"/>
      <c r="C826" s="262"/>
      <c r="D826" s="249" t="s">
        <v>155</v>
      </c>
      <c r="E826" s="263" t="s">
        <v>21</v>
      </c>
      <c r="F826" s="264" t="s">
        <v>181</v>
      </c>
      <c r="G826" s="262"/>
      <c r="H826" s="265">
        <v>329.92500000000001</v>
      </c>
      <c r="I826" s="266"/>
      <c r="J826" s="262"/>
      <c r="K826" s="262"/>
      <c r="L826" s="267"/>
      <c r="M826" s="268"/>
      <c r="N826" s="269"/>
      <c r="O826" s="269"/>
      <c r="P826" s="269"/>
      <c r="Q826" s="269"/>
      <c r="R826" s="269"/>
      <c r="S826" s="269"/>
      <c r="T826" s="270"/>
      <c r="AT826" s="271" t="s">
        <v>155</v>
      </c>
      <c r="AU826" s="271" t="s">
        <v>83</v>
      </c>
      <c r="AV826" s="13" t="s">
        <v>153</v>
      </c>
      <c r="AW826" s="13" t="s">
        <v>38</v>
      </c>
      <c r="AX826" s="13" t="s">
        <v>81</v>
      </c>
      <c r="AY826" s="271" t="s">
        <v>144</v>
      </c>
    </row>
    <row r="827" s="1" customFormat="1" ht="16.5" customHeight="1">
      <c r="B827" s="46"/>
      <c r="C827" s="283" t="s">
        <v>1047</v>
      </c>
      <c r="D827" s="283" t="s">
        <v>379</v>
      </c>
      <c r="E827" s="284" t="s">
        <v>1048</v>
      </c>
      <c r="F827" s="285" t="s">
        <v>1049</v>
      </c>
      <c r="G827" s="286" t="s">
        <v>172</v>
      </c>
      <c r="H827" s="287">
        <v>346.42099999999999</v>
      </c>
      <c r="I827" s="288"/>
      <c r="J827" s="289">
        <f>ROUND(I827*H827,2)</f>
        <v>0</v>
      </c>
      <c r="K827" s="285" t="s">
        <v>152</v>
      </c>
      <c r="L827" s="290"/>
      <c r="M827" s="291" t="s">
        <v>21</v>
      </c>
      <c r="N827" s="292" t="s">
        <v>45</v>
      </c>
      <c r="O827" s="47"/>
      <c r="P827" s="244">
        <f>O827*H827</f>
        <v>0</v>
      </c>
      <c r="Q827" s="244">
        <v>0.0126</v>
      </c>
      <c r="R827" s="244">
        <f>Q827*H827</f>
        <v>4.3649046</v>
      </c>
      <c r="S827" s="244">
        <v>0</v>
      </c>
      <c r="T827" s="245">
        <f>S827*H827</f>
        <v>0</v>
      </c>
      <c r="AR827" s="24" t="s">
        <v>762</v>
      </c>
      <c r="AT827" s="24" t="s">
        <v>379</v>
      </c>
      <c r="AU827" s="24" t="s">
        <v>83</v>
      </c>
      <c r="AY827" s="24" t="s">
        <v>144</v>
      </c>
      <c r="BE827" s="246">
        <f>IF(N827="základní",J827,0)</f>
        <v>0</v>
      </c>
      <c r="BF827" s="246">
        <f>IF(N827="snížená",J827,0)</f>
        <v>0</v>
      </c>
      <c r="BG827" s="246">
        <f>IF(N827="zákl. přenesená",J827,0)</f>
        <v>0</v>
      </c>
      <c r="BH827" s="246">
        <f>IF(N827="sníž. přenesená",J827,0)</f>
        <v>0</v>
      </c>
      <c r="BI827" s="246">
        <f>IF(N827="nulová",J827,0)</f>
        <v>0</v>
      </c>
      <c r="BJ827" s="24" t="s">
        <v>81</v>
      </c>
      <c r="BK827" s="246">
        <f>ROUND(I827*H827,2)</f>
        <v>0</v>
      </c>
      <c r="BL827" s="24" t="s">
        <v>567</v>
      </c>
      <c r="BM827" s="24" t="s">
        <v>1050</v>
      </c>
    </row>
    <row r="828" s="12" customFormat="1">
      <c r="B828" s="247"/>
      <c r="C828" s="248"/>
      <c r="D828" s="249" t="s">
        <v>155</v>
      </c>
      <c r="E828" s="250" t="s">
        <v>21</v>
      </c>
      <c r="F828" s="251" t="s">
        <v>318</v>
      </c>
      <c r="G828" s="248"/>
      <c r="H828" s="252">
        <v>6</v>
      </c>
      <c r="I828" s="253"/>
      <c r="J828" s="248"/>
      <c r="K828" s="248"/>
      <c r="L828" s="254"/>
      <c r="M828" s="255"/>
      <c r="N828" s="256"/>
      <c r="O828" s="256"/>
      <c r="P828" s="256"/>
      <c r="Q828" s="256"/>
      <c r="R828" s="256"/>
      <c r="S828" s="256"/>
      <c r="T828" s="257"/>
      <c r="AT828" s="258" t="s">
        <v>155</v>
      </c>
      <c r="AU828" s="258" t="s">
        <v>83</v>
      </c>
      <c r="AV828" s="12" t="s">
        <v>83</v>
      </c>
      <c r="AW828" s="12" t="s">
        <v>38</v>
      </c>
      <c r="AX828" s="12" t="s">
        <v>74</v>
      </c>
      <c r="AY828" s="258" t="s">
        <v>144</v>
      </c>
    </row>
    <row r="829" s="12" customFormat="1">
      <c r="B829" s="247"/>
      <c r="C829" s="248"/>
      <c r="D829" s="249" t="s">
        <v>155</v>
      </c>
      <c r="E829" s="250" t="s">
        <v>21</v>
      </c>
      <c r="F829" s="251" t="s">
        <v>319</v>
      </c>
      <c r="G829" s="248"/>
      <c r="H829" s="252">
        <v>38.200000000000003</v>
      </c>
      <c r="I829" s="253"/>
      <c r="J829" s="248"/>
      <c r="K829" s="248"/>
      <c r="L829" s="254"/>
      <c r="M829" s="255"/>
      <c r="N829" s="256"/>
      <c r="O829" s="256"/>
      <c r="P829" s="256"/>
      <c r="Q829" s="256"/>
      <c r="R829" s="256"/>
      <c r="S829" s="256"/>
      <c r="T829" s="257"/>
      <c r="AT829" s="258" t="s">
        <v>155</v>
      </c>
      <c r="AU829" s="258" t="s">
        <v>83</v>
      </c>
      <c r="AV829" s="12" t="s">
        <v>83</v>
      </c>
      <c r="AW829" s="12" t="s">
        <v>38</v>
      </c>
      <c r="AX829" s="12" t="s">
        <v>74</v>
      </c>
      <c r="AY829" s="258" t="s">
        <v>144</v>
      </c>
    </row>
    <row r="830" s="12" customFormat="1">
      <c r="B830" s="247"/>
      <c r="C830" s="248"/>
      <c r="D830" s="249" t="s">
        <v>155</v>
      </c>
      <c r="E830" s="250" t="s">
        <v>21</v>
      </c>
      <c r="F830" s="251" t="s">
        <v>320</v>
      </c>
      <c r="G830" s="248"/>
      <c r="H830" s="252">
        <v>26.199999999999999</v>
      </c>
      <c r="I830" s="253"/>
      <c r="J830" s="248"/>
      <c r="K830" s="248"/>
      <c r="L830" s="254"/>
      <c r="M830" s="255"/>
      <c r="N830" s="256"/>
      <c r="O830" s="256"/>
      <c r="P830" s="256"/>
      <c r="Q830" s="256"/>
      <c r="R830" s="256"/>
      <c r="S830" s="256"/>
      <c r="T830" s="257"/>
      <c r="AT830" s="258" t="s">
        <v>155</v>
      </c>
      <c r="AU830" s="258" t="s">
        <v>83</v>
      </c>
      <c r="AV830" s="12" t="s">
        <v>83</v>
      </c>
      <c r="AW830" s="12" t="s">
        <v>38</v>
      </c>
      <c r="AX830" s="12" t="s">
        <v>74</v>
      </c>
      <c r="AY830" s="258" t="s">
        <v>144</v>
      </c>
    </row>
    <row r="831" s="12" customFormat="1">
      <c r="B831" s="247"/>
      <c r="C831" s="248"/>
      <c r="D831" s="249" t="s">
        <v>155</v>
      </c>
      <c r="E831" s="250" t="s">
        <v>21</v>
      </c>
      <c r="F831" s="251" t="s">
        <v>321</v>
      </c>
      <c r="G831" s="248"/>
      <c r="H831" s="252">
        <v>25.899999999999999</v>
      </c>
      <c r="I831" s="253"/>
      <c r="J831" s="248"/>
      <c r="K831" s="248"/>
      <c r="L831" s="254"/>
      <c r="M831" s="255"/>
      <c r="N831" s="256"/>
      <c r="O831" s="256"/>
      <c r="P831" s="256"/>
      <c r="Q831" s="256"/>
      <c r="R831" s="256"/>
      <c r="S831" s="256"/>
      <c r="T831" s="257"/>
      <c r="AT831" s="258" t="s">
        <v>155</v>
      </c>
      <c r="AU831" s="258" t="s">
        <v>83</v>
      </c>
      <c r="AV831" s="12" t="s">
        <v>83</v>
      </c>
      <c r="AW831" s="12" t="s">
        <v>38</v>
      </c>
      <c r="AX831" s="12" t="s">
        <v>74</v>
      </c>
      <c r="AY831" s="258" t="s">
        <v>144</v>
      </c>
    </row>
    <row r="832" s="12" customFormat="1">
      <c r="B832" s="247"/>
      <c r="C832" s="248"/>
      <c r="D832" s="249" t="s">
        <v>155</v>
      </c>
      <c r="E832" s="250" t="s">
        <v>21</v>
      </c>
      <c r="F832" s="251" t="s">
        <v>322</v>
      </c>
      <c r="G832" s="248"/>
      <c r="H832" s="252">
        <v>37.600000000000001</v>
      </c>
      <c r="I832" s="253"/>
      <c r="J832" s="248"/>
      <c r="K832" s="248"/>
      <c r="L832" s="254"/>
      <c r="M832" s="255"/>
      <c r="N832" s="256"/>
      <c r="O832" s="256"/>
      <c r="P832" s="256"/>
      <c r="Q832" s="256"/>
      <c r="R832" s="256"/>
      <c r="S832" s="256"/>
      <c r="T832" s="257"/>
      <c r="AT832" s="258" t="s">
        <v>155</v>
      </c>
      <c r="AU832" s="258" t="s">
        <v>83</v>
      </c>
      <c r="AV832" s="12" t="s">
        <v>83</v>
      </c>
      <c r="AW832" s="12" t="s">
        <v>38</v>
      </c>
      <c r="AX832" s="12" t="s">
        <v>74</v>
      </c>
      <c r="AY832" s="258" t="s">
        <v>144</v>
      </c>
    </row>
    <row r="833" s="12" customFormat="1">
      <c r="B833" s="247"/>
      <c r="C833" s="248"/>
      <c r="D833" s="249" t="s">
        <v>155</v>
      </c>
      <c r="E833" s="250" t="s">
        <v>21</v>
      </c>
      <c r="F833" s="251" t="s">
        <v>324</v>
      </c>
      <c r="G833" s="248"/>
      <c r="H833" s="252">
        <v>4.9500000000000002</v>
      </c>
      <c r="I833" s="253"/>
      <c r="J833" s="248"/>
      <c r="K833" s="248"/>
      <c r="L833" s="254"/>
      <c r="M833" s="255"/>
      <c r="N833" s="256"/>
      <c r="O833" s="256"/>
      <c r="P833" s="256"/>
      <c r="Q833" s="256"/>
      <c r="R833" s="256"/>
      <c r="S833" s="256"/>
      <c r="T833" s="257"/>
      <c r="AT833" s="258" t="s">
        <v>155</v>
      </c>
      <c r="AU833" s="258" t="s">
        <v>83</v>
      </c>
      <c r="AV833" s="12" t="s">
        <v>83</v>
      </c>
      <c r="AW833" s="12" t="s">
        <v>38</v>
      </c>
      <c r="AX833" s="12" t="s">
        <v>74</v>
      </c>
      <c r="AY833" s="258" t="s">
        <v>144</v>
      </c>
    </row>
    <row r="834" s="12" customFormat="1">
      <c r="B834" s="247"/>
      <c r="C834" s="248"/>
      <c r="D834" s="249" t="s">
        <v>155</v>
      </c>
      <c r="E834" s="250" t="s">
        <v>21</v>
      </c>
      <c r="F834" s="251" t="s">
        <v>325</v>
      </c>
      <c r="G834" s="248"/>
      <c r="H834" s="252">
        <v>4</v>
      </c>
      <c r="I834" s="253"/>
      <c r="J834" s="248"/>
      <c r="K834" s="248"/>
      <c r="L834" s="254"/>
      <c r="M834" s="255"/>
      <c r="N834" s="256"/>
      <c r="O834" s="256"/>
      <c r="P834" s="256"/>
      <c r="Q834" s="256"/>
      <c r="R834" s="256"/>
      <c r="S834" s="256"/>
      <c r="T834" s="257"/>
      <c r="AT834" s="258" t="s">
        <v>155</v>
      </c>
      <c r="AU834" s="258" t="s">
        <v>83</v>
      </c>
      <c r="AV834" s="12" t="s">
        <v>83</v>
      </c>
      <c r="AW834" s="12" t="s">
        <v>38</v>
      </c>
      <c r="AX834" s="12" t="s">
        <v>74</v>
      </c>
      <c r="AY834" s="258" t="s">
        <v>144</v>
      </c>
    </row>
    <row r="835" s="14" customFormat="1">
      <c r="B835" s="272"/>
      <c r="C835" s="273"/>
      <c r="D835" s="249" t="s">
        <v>155</v>
      </c>
      <c r="E835" s="274" t="s">
        <v>21</v>
      </c>
      <c r="F835" s="275" t="s">
        <v>1046</v>
      </c>
      <c r="G835" s="273"/>
      <c r="H835" s="276">
        <v>142.84999999999999</v>
      </c>
      <c r="I835" s="277"/>
      <c r="J835" s="273"/>
      <c r="K835" s="273"/>
      <c r="L835" s="278"/>
      <c r="M835" s="279"/>
      <c r="N835" s="280"/>
      <c r="O835" s="280"/>
      <c r="P835" s="280"/>
      <c r="Q835" s="280"/>
      <c r="R835" s="280"/>
      <c r="S835" s="280"/>
      <c r="T835" s="281"/>
      <c r="AT835" s="282" t="s">
        <v>155</v>
      </c>
      <c r="AU835" s="282" t="s">
        <v>83</v>
      </c>
      <c r="AV835" s="14" t="s">
        <v>145</v>
      </c>
      <c r="AW835" s="14" t="s">
        <v>38</v>
      </c>
      <c r="AX835" s="14" t="s">
        <v>74</v>
      </c>
      <c r="AY835" s="282" t="s">
        <v>144</v>
      </c>
    </row>
    <row r="836" s="12" customFormat="1">
      <c r="B836" s="247"/>
      <c r="C836" s="248"/>
      <c r="D836" s="249" t="s">
        <v>155</v>
      </c>
      <c r="E836" s="250" t="s">
        <v>21</v>
      </c>
      <c r="F836" s="251" t="s">
        <v>532</v>
      </c>
      <c r="G836" s="248"/>
      <c r="H836" s="252">
        <v>38.600000000000001</v>
      </c>
      <c r="I836" s="253"/>
      <c r="J836" s="248"/>
      <c r="K836" s="248"/>
      <c r="L836" s="254"/>
      <c r="M836" s="255"/>
      <c r="N836" s="256"/>
      <c r="O836" s="256"/>
      <c r="P836" s="256"/>
      <c r="Q836" s="256"/>
      <c r="R836" s="256"/>
      <c r="S836" s="256"/>
      <c r="T836" s="257"/>
      <c r="AT836" s="258" t="s">
        <v>155</v>
      </c>
      <c r="AU836" s="258" t="s">
        <v>83</v>
      </c>
      <c r="AV836" s="12" t="s">
        <v>83</v>
      </c>
      <c r="AW836" s="12" t="s">
        <v>38</v>
      </c>
      <c r="AX836" s="12" t="s">
        <v>74</v>
      </c>
      <c r="AY836" s="258" t="s">
        <v>144</v>
      </c>
    </row>
    <row r="837" s="12" customFormat="1">
      <c r="B837" s="247"/>
      <c r="C837" s="248"/>
      <c r="D837" s="249" t="s">
        <v>155</v>
      </c>
      <c r="E837" s="250" t="s">
        <v>21</v>
      </c>
      <c r="F837" s="251" t="s">
        <v>533</v>
      </c>
      <c r="G837" s="248"/>
      <c r="H837" s="252">
        <v>25.800000000000001</v>
      </c>
      <c r="I837" s="253"/>
      <c r="J837" s="248"/>
      <c r="K837" s="248"/>
      <c r="L837" s="254"/>
      <c r="M837" s="255"/>
      <c r="N837" s="256"/>
      <c r="O837" s="256"/>
      <c r="P837" s="256"/>
      <c r="Q837" s="256"/>
      <c r="R837" s="256"/>
      <c r="S837" s="256"/>
      <c r="T837" s="257"/>
      <c r="AT837" s="258" t="s">
        <v>155</v>
      </c>
      <c r="AU837" s="258" t="s">
        <v>83</v>
      </c>
      <c r="AV837" s="12" t="s">
        <v>83</v>
      </c>
      <c r="AW837" s="12" t="s">
        <v>38</v>
      </c>
      <c r="AX837" s="12" t="s">
        <v>74</v>
      </c>
      <c r="AY837" s="258" t="s">
        <v>144</v>
      </c>
    </row>
    <row r="838" s="12" customFormat="1">
      <c r="B838" s="247"/>
      <c r="C838" s="248"/>
      <c r="D838" s="249" t="s">
        <v>155</v>
      </c>
      <c r="E838" s="250" t="s">
        <v>21</v>
      </c>
      <c r="F838" s="251" t="s">
        <v>534</v>
      </c>
      <c r="G838" s="248"/>
      <c r="H838" s="252">
        <v>86.700000000000003</v>
      </c>
      <c r="I838" s="253"/>
      <c r="J838" s="248"/>
      <c r="K838" s="248"/>
      <c r="L838" s="254"/>
      <c r="M838" s="255"/>
      <c r="N838" s="256"/>
      <c r="O838" s="256"/>
      <c r="P838" s="256"/>
      <c r="Q838" s="256"/>
      <c r="R838" s="256"/>
      <c r="S838" s="256"/>
      <c r="T838" s="257"/>
      <c r="AT838" s="258" t="s">
        <v>155</v>
      </c>
      <c r="AU838" s="258" t="s">
        <v>83</v>
      </c>
      <c r="AV838" s="12" t="s">
        <v>83</v>
      </c>
      <c r="AW838" s="12" t="s">
        <v>38</v>
      </c>
      <c r="AX838" s="12" t="s">
        <v>74</v>
      </c>
      <c r="AY838" s="258" t="s">
        <v>144</v>
      </c>
    </row>
    <row r="839" s="12" customFormat="1">
      <c r="B839" s="247"/>
      <c r="C839" s="248"/>
      <c r="D839" s="249" t="s">
        <v>155</v>
      </c>
      <c r="E839" s="250" t="s">
        <v>21</v>
      </c>
      <c r="F839" s="251" t="s">
        <v>535</v>
      </c>
      <c r="G839" s="248"/>
      <c r="H839" s="252">
        <v>32.600000000000001</v>
      </c>
      <c r="I839" s="253"/>
      <c r="J839" s="248"/>
      <c r="K839" s="248"/>
      <c r="L839" s="254"/>
      <c r="M839" s="255"/>
      <c r="N839" s="256"/>
      <c r="O839" s="256"/>
      <c r="P839" s="256"/>
      <c r="Q839" s="256"/>
      <c r="R839" s="256"/>
      <c r="S839" s="256"/>
      <c r="T839" s="257"/>
      <c r="AT839" s="258" t="s">
        <v>155</v>
      </c>
      <c r="AU839" s="258" t="s">
        <v>83</v>
      </c>
      <c r="AV839" s="12" t="s">
        <v>83</v>
      </c>
      <c r="AW839" s="12" t="s">
        <v>38</v>
      </c>
      <c r="AX839" s="12" t="s">
        <v>74</v>
      </c>
      <c r="AY839" s="258" t="s">
        <v>144</v>
      </c>
    </row>
    <row r="840" s="14" customFormat="1">
      <c r="B840" s="272"/>
      <c r="C840" s="273"/>
      <c r="D840" s="249" t="s">
        <v>155</v>
      </c>
      <c r="E840" s="274" t="s">
        <v>21</v>
      </c>
      <c r="F840" s="275" t="s">
        <v>328</v>
      </c>
      <c r="G840" s="273"/>
      <c r="H840" s="276">
        <v>183.69999999999999</v>
      </c>
      <c r="I840" s="277"/>
      <c r="J840" s="273"/>
      <c r="K840" s="273"/>
      <c r="L840" s="278"/>
      <c r="M840" s="279"/>
      <c r="N840" s="280"/>
      <c r="O840" s="280"/>
      <c r="P840" s="280"/>
      <c r="Q840" s="280"/>
      <c r="R840" s="280"/>
      <c r="S840" s="280"/>
      <c r="T840" s="281"/>
      <c r="AT840" s="282" t="s">
        <v>155</v>
      </c>
      <c r="AU840" s="282" t="s">
        <v>83</v>
      </c>
      <c r="AV840" s="14" t="s">
        <v>145</v>
      </c>
      <c r="AW840" s="14" t="s">
        <v>38</v>
      </c>
      <c r="AX840" s="14" t="s">
        <v>74</v>
      </c>
      <c r="AY840" s="282" t="s">
        <v>144</v>
      </c>
    </row>
    <row r="841" s="12" customFormat="1">
      <c r="B841" s="247"/>
      <c r="C841" s="248"/>
      <c r="D841" s="249" t="s">
        <v>155</v>
      </c>
      <c r="E841" s="250" t="s">
        <v>21</v>
      </c>
      <c r="F841" s="251" t="s">
        <v>329</v>
      </c>
      <c r="G841" s="248"/>
      <c r="H841" s="252">
        <v>3.375</v>
      </c>
      <c r="I841" s="253"/>
      <c r="J841" s="248"/>
      <c r="K841" s="248"/>
      <c r="L841" s="254"/>
      <c r="M841" s="255"/>
      <c r="N841" s="256"/>
      <c r="O841" s="256"/>
      <c r="P841" s="256"/>
      <c r="Q841" s="256"/>
      <c r="R841" s="256"/>
      <c r="S841" s="256"/>
      <c r="T841" s="257"/>
      <c r="AT841" s="258" t="s">
        <v>155</v>
      </c>
      <c r="AU841" s="258" t="s">
        <v>83</v>
      </c>
      <c r="AV841" s="12" t="s">
        <v>83</v>
      </c>
      <c r="AW841" s="12" t="s">
        <v>38</v>
      </c>
      <c r="AX841" s="12" t="s">
        <v>74</v>
      </c>
      <c r="AY841" s="258" t="s">
        <v>144</v>
      </c>
    </row>
    <row r="842" s="14" customFormat="1">
      <c r="B842" s="272"/>
      <c r="C842" s="273"/>
      <c r="D842" s="249" t="s">
        <v>155</v>
      </c>
      <c r="E842" s="274" t="s">
        <v>21</v>
      </c>
      <c r="F842" s="275" t="s">
        <v>330</v>
      </c>
      <c r="G842" s="273"/>
      <c r="H842" s="276">
        <v>3.375</v>
      </c>
      <c r="I842" s="277"/>
      <c r="J842" s="273"/>
      <c r="K842" s="273"/>
      <c r="L842" s="278"/>
      <c r="M842" s="279"/>
      <c r="N842" s="280"/>
      <c r="O842" s="280"/>
      <c r="P842" s="280"/>
      <c r="Q842" s="280"/>
      <c r="R842" s="280"/>
      <c r="S842" s="280"/>
      <c r="T842" s="281"/>
      <c r="AT842" s="282" t="s">
        <v>155</v>
      </c>
      <c r="AU842" s="282" t="s">
        <v>83</v>
      </c>
      <c r="AV842" s="14" t="s">
        <v>145</v>
      </c>
      <c r="AW842" s="14" t="s">
        <v>38</v>
      </c>
      <c r="AX842" s="14" t="s">
        <v>74</v>
      </c>
      <c r="AY842" s="282" t="s">
        <v>144</v>
      </c>
    </row>
    <row r="843" s="13" customFormat="1">
      <c r="B843" s="261"/>
      <c r="C843" s="262"/>
      <c r="D843" s="249" t="s">
        <v>155</v>
      </c>
      <c r="E843" s="263" t="s">
        <v>21</v>
      </c>
      <c r="F843" s="264" t="s">
        <v>181</v>
      </c>
      <c r="G843" s="262"/>
      <c r="H843" s="265">
        <v>329.92500000000001</v>
      </c>
      <c r="I843" s="266"/>
      <c r="J843" s="262"/>
      <c r="K843" s="262"/>
      <c r="L843" s="267"/>
      <c r="M843" s="268"/>
      <c r="N843" s="269"/>
      <c r="O843" s="269"/>
      <c r="P843" s="269"/>
      <c r="Q843" s="269"/>
      <c r="R843" s="269"/>
      <c r="S843" s="269"/>
      <c r="T843" s="270"/>
      <c r="AT843" s="271" t="s">
        <v>155</v>
      </c>
      <c r="AU843" s="271" t="s">
        <v>83</v>
      </c>
      <c r="AV843" s="13" t="s">
        <v>153</v>
      </c>
      <c r="AW843" s="13" t="s">
        <v>38</v>
      </c>
      <c r="AX843" s="13" t="s">
        <v>74</v>
      </c>
      <c r="AY843" s="271" t="s">
        <v>144</v>
      </c>
    </row>
    <row r="844" s="12" customFormat="1">
      <c r="B844" s="247"/>
      <c r="C844" s="248"/>
      <c r="D844" s="249" t="s">
        <v>155</v>
      </c>
      <c r="E844" s="250" t="s">
        <v>21</v>
      </c>
      <c r="F844" s="251" t="s">
        <v>1051</v>
      </c>
      <c r="G844" s="248"/>
      <c r="H844" s="252">
        <v>346.42099999999999</v>
      </c>
      <c r="I844" s="253"/>
      <c r="J844" s="248"/>
      <c r="K844" s="248"/>
      <c r="L844" s="254"/>
      <c r="M844" s="255"/>
      <c r="N844" s="256"/>
      <c r="O844" s="256"/>
      <c r="P844" s="256"/>
      <c r="Q844" s="256"/>
      <c r="R844" s="256"/>
      <c r="S844" s="256"/>
      <c r="T844" s="257"/>
      <c r="AT844" s="258" t="s">
        <v>155</v>
      </c>
      <c r="AU844" s="258" t="s">
        <v>83</v>
      </c>
      <c r="AV844" s="12" t="s">
        <v>83</v>
      </c>
      <c r="AW844" s="12" t="s">
        <v>38</v>
      </c>
      <c r="AX844" s="12" t="s">
        <v>81</v>
      </c>
      <c r="AY844" s="258" t="s">
        <v>144</v>
      </c>
    </row>
    <row r="845" s="1" customFormat="1" ht="25.5" customHeight="1">
      <c r="B845" s="46"/>
      <c r="C845" s="235" t="s">
        <v>10</v>
      </c>
      <c r="D845" s="235" t="s">
        <v>148</v>
      </c>
      <c r="E845" s="236" t="s">
        <v>1052</v>
      </c>
      <c r="F845" s="237" t="s">
        <v>1053</v>
      </c>
      <c r="G845" s="238" t="s">
        <v>172</v>
      </c>
      <c r="H845" s="239">
        <v>121.95</v>
      </c>
      <c r="I845" s="240"/>
      <c r="J845" s="241">
        <f>ROUND(I845*H845,2)</f>
        <v>0</v>
      </c>
      <c r="K845" s="237" t="s">
        <v>152</v>
      </c>
      <c r="L845" s="72"/>
      <c r="M845" s="242" t="s">
        <v>21</v>
      </c>
      <c r="N845" s="243" t="s">
        <v>45</v>
      </c>
      <c r="O845" s="47"/>
      <c r="P845" s="244">
        <f>O845*H845</f>
        <v>0</v>
      </c>
      <c r="Q845" s="244">
        <v>0.0030000000000000001</v>
      </c>
      <c r="R845" s="244">
        <f>Q845*H845</f>
        <v>0.36585000000000001</v>
      </c>
      <c r="S845" s="244">
        <v>0</v>
      </c>
      <c r="T845" s="245">
        <f>S845*H845</f>
        <v>0</v>
      </c>
      <c r="AR845" s="24" t="s">
        <v>567</v>
      </c>
      <c r="AT845" s="24" t="s">
        <v>148</v>
      </c>
      <c r="AU845" s="24" t="s">
        <v>83</v>
      </c>
      <c r="AY845" s="24" t="s">
        <v>144</v>
      </c>
      <c r="BE845" s="246">
        <f>IF(N845="základní",J845,0)</f>
        <v>0</v>
      </c>
      <c r="BF845" s="246">
        <f>IF(N845="snížená",J845,0)</f>
        <v>0</v>
      </c>
      <c r="BG845" s="246">
        <f>IF(N845="zákl. přenesená",J845,0)</f>
        <v>0</v>
      </c>
      <c r="BH845" s="246">
        <f>IF(N845="sníž. přenesená",J845,0)</f>
        <v>0</v>
      </c>
      <c r="BI845" s="246">
        <f>IF(N845="nulová",J845,0)</f>
        <v>0</v>
      </c>
      <c r="BJ845" s="24" t="s">
        <v>81</v>
      </c>
      <c r="BK845" s="246">
        <f>ROUND(I845*H845,2)</f>
        <v>0</v>
      </c>
      <c r="BL845" s="24" t="s">
        <v>567</v>
      </c>
      <c r="BM845" s="24" t="s">
        <v>1054</v>
      </c>
    </row>
    <row r="846" s="12" customFormat="1">
      <c r="B846" s="247"/>
      <c r="C846" s="248"/>
      <c r="D846" s="249" t="s">
        <v>155</v>
      </c>
      <c r="E846" s="250" t="s">
        <v>21</v>
      </c>
      <c r="F846" s="251" t="s">
        <v>323</v>
      </c>
      <c r="G846" s="248"/>
      <c r="H846" s="252">
        <v>121.95</v>
      </c>
      <c r="I846" s="253"/>
      <c r="J846" s="248"/>
      <c r="K846" s="248"/>
      <c r="L846" s="254"/>
      <c r="M846" s="255"/>
      <c r="N846" s="256"/>
      <c r="O846" s="256"/>
      <c r="P846" s="256"/>
      <c r="Q846" s="256"/>
      <c r="R846" s="256"/>
      <c r="S846" s="256"/>
      <c r="T846" s="257"/>
      <c r="AT846" s="258" t="s">
        <v>155</v>
      </c>
      <c r="AU846" s="258" t="s">
        <v>83</v>
      </c>
      <c r="AV846" s="12" t="s">
        <v>83</v>
      </c>
      <c r="AW846" s="12" t="s">
        <v>38</v>
      </c>
      <c r="AX846" s="12" t="s">
        <v>81</v>
      </c>
      <c r="AY846" s="258" t="s">
        <v>144</v>
      </c>
    </row>
    <row r="847" s="1" customFormat="1" ht="25.5" customHeight="1">
      <c r="B847" s="46"/>
      <c r="C847" s="283" t="s">
        <v>567</v>
      </c>
      <c r="D847" s="283" t="s">
        <v>379</v>
      </c>
      <c r="E847" s="284" t="s">
        <v>1055</v>
      </c>
      <c r="F847" s="285" t="s">
        <v>1056</v>
      </c>
      <c r="G847" s="286" t="s">
        <v>172</v>
      </c>
      <c r="H847" s="287">
        <v>128.048</v>
      </c>
      <c r="I847" s="288"/>
      <c r="J847" s="289">
        <f>ROUND(I847*H847,2)</f>
        <v>0</v>
      </c>
      <c r="K847" s="285" t="s">
        <v>152</v>
      </c>
      <c r="L847" s="290"/>
      <c r="M847" s="291" t="s">
        <v>21</v>
      </c>
      <c r="N847" s="292" t="s">
        <v>45</v>
      </c>
      <c r="O847" s="47"/>
      <c r="P847" s="244">
        <f>O847*H847</f>
        <v>0</v>
      </c>
      <c r="Q847" s="244">
        <v>0.019199999999999998</v>
      </c>
      <c r="R847" s="244">
        <f>Q847*H847</f>
        <v>2.4585215999999996</v>
      </c>
      <c r="S847" s="244">
        <v>0</v>
      </c>
      <c r="T847" s="245">
        <f>S847*H847</f>
        <v>0</v>
      </c>
      <c r="AR847" s="24" t="s">
        <v>762</v>
      </c>
      <c r="AT847" s="24" t="s">
        <v>379</v>
      </c>
      <c r="AU847" s="24" t="s">
        <v>83</v>
      </c>
      <c r="AY847" s="24" t="s">
        <v>144</v>
      </c>
      <c r="BE847" s="246">
        <f>IF(N847="základní",J847,0)</f>
        <v>0</v>
      </c>
      <c r="BF847" s="246">
        <f>IF(N847="snížená",J847,0)</f>
        <v>0</v>
      </c>
      <c r="BG847" s="246">
        <f>IF(N847="zákl. přenesená",J847,0)</f>
        <v>0</v>
      </c>
      <c r="BH847" s="246">
        <f>IF(N847="sníž. přenesená",J847,0)</f>
        <v>0</v>
      </c>
      <c r="BI847" s="246">
        <f>IF(N847="nulová",J847,0)</f>
        <v>0</v>
      </c>
      <c r="BJ847" s="24" t="s">
        <v>81</v>
      </c>
      <c r="BK847" s="246">
        <f>ROUND(I847*H847,2)</f>
        <v>0</v>
      </c>
      <c r="BL847" s="24" t="s">
        <v>567</v>
      </c>
      <c r="BM847" s="24" t="s">
        <v>1057</v>
      </c>
    </row>
    <row r="848" s="12" customFormat="1">
      <c r="B848" s="247"/>
      <c r="C848" s="248"/>
      <c r="D848" s="249" t="s">
        <v>155</v>
      </c>
      <c r="E848" s="250" t="s">
        <v>21</v>
      </c>
      <c r="F848" s="251" t="s">
        <v>323</v>
      </c>
      <c r="G848" s="248"/>
      <c r="H848" s="252">
        <v>121.95</v>
      </c>
      <c r="I848" s="253"/>
      <c r="J848" s="248"/>
      <c r="K848" s="248"/>
      <c r="L848" s="254"/>
      <c r="M848" s="255"/>
      <c r="N848" s="256"/>
      <c r="O848" s="256"/>
      <c r="P848" s="256"/>
      <c r="Q848" s="256"/>
      <c r="R848" s="256"/>
      <c r="S848" s="256"/>
      <c r="T848" s="257"/>
      <c r="AT848" s="258" t="s">
        <v>155</v>
      </c>
      <c r="AU848" s="258" t="s">
        <v>83</v>
      </c>
      <c r="AV848" s="12" t="s">
        <v>83</v>
      </c>
      <c r="AW848" s="12" t="s">
        <v>38</v>
      </c>
      <c r="AX848" s="12" t="s">
        <v>74</v>
      </c>
      <c r="AY848" s="258" t="s">
        <v>144</v>
      </c>
    </row>
    <row r="849" s="12" customFormat="1">
      <c r="B849" s="247"/>
      <c r="C849" s="248"/>
      <c r="D849" s="249" t="s">
        <v>155</v>
      </c>
      <c r="E849" s="250" t="s">
        <v>21</v>
      </c>
      <c r="F849" s="251" t="s">
        <v>1058</v>
      </c>
      <c r="G849" s="248"/>
      <c r="H849" s="252">
        <v>128.048</v>
      </c>
      <c r="I849" s="253"/>
      <c r="J849" s="248"/>
      <c r="K849" s="248"/>
      <c r="L849" s="254"/>
      <c r="M849" s="255"/>
      <c r="N849" s="256"/>
      <c r="O849" s="256"/>
      <c r="P849" s="256"/>
      <c r="Q849" s="256"/>
      <c r="R849" s="256"/>
      <c r="S849" s="256"/>
      <c r="T849" s="257"/>
      <c r="AT849" s="258" t="s">
        <v>155</v>
      </c>
      <c r="AU849" s="258" t="s">
        <v>83</v>
      </c>
      <c r="AV849" s="12" t="s">
        <v>83</v>
      </c>
      <c r="AW849" s="12" t="s">
        <v>38</v>
      </c>
      <c r="AX849" s="12" t="s">
        <v>81</v>
      </c>
      <c r="AY849" s="258" t="s">
        <v>144</v>
      </c>
    </row>
    <row r="850" s="1" customFormat="1" ht="38.25" customHeight="1">
      <c r="B850" s="46"/>
      <c r="C850" s="235" t="s">
        <v>1059</v>
      </c>
      <c r="D850" s="235" t="s">
        <v>148</v>
      </c>
      <c r="E850" s="236" t="s">
        <v>1060</v>
      </c>
      <c r="F850" s="237" t="s">
        <v>1061</v>
      </c>
      <c r="G850" s="238" t="s">
        <v>164</v>
      </c>
      <c r="H850" s="239">
        <v>8.1790000000000003</v>
      </c>
      <c r="I850" s="240"/>
      <c r="J850" s="241">
        <f>ROUND(I850*H850,2)</f>
        <v>0</v>
      </c>
      <c r="K850" s="237" t="s">
        <v>152</v>
      </c>
      <c r="L850" s="72"/>
      <c r="M850" s="242" t="s">
        <v>21</v>
      </c>
      <c r="N850" s="243" t="s">
        <v>45</v>
      </c>
      <c r="O850" s="47"/>
      <c r="P850" s="244">
        <f>O850*H850</f>
        <v>0</v>
      </c>
      <c r="Q850" s="244">
        <v>0</v>
      </c>
      <c r="R850" s="244">
        <f>Q850*H850</f>
        <v>0</v>
      </c>
      <c r="S850" s="244">
        <v>0</v>
      </c>
      <c r="T850" s="245">
        <f>S850*H850</f>
        <v>0</v>
      </c>
      <c r="AR850" s="24" t="s">
        <v>567</v>
      </c>
      <c r="AT850" s="24" t="s">
        <v>148</v>
      </c>
      <c r="AU850" s="24" t="s">
        <v>83</v>
      </c>
      <c r="AY850" s="24" t="s">
        <v>144</v>
      </c>
      <c r="BE850" s="246">
        <f>IF(N850="základní",J850,0)</f>
        <v>0</v>
      </c>
      <c r="BF850" s="246">
        <f>IF(N850="snížená",J850,0)</f>
        <v>0</v>
      </c>
      <c r="BG850" s="246">
        <f>IF(N850="zákl. přenesená",J850,0)</f>
        <v>0</v>
      </c>
      <c r="BH850" s="246">
        <f>IF(N850="sníž. přenesená",J850,0)</f>
        <v>0</v>
      </c>
      <c r="BI850" s="246">
        <f>IF(N850="nulová",J850,0)</f>
        <v>0</v>
      </c>
      <c r="BJ850" s="24" t="s">
        <v>81</v>
      </c>
      <c r="BK850" s="246">
        <f>ROUND(I850*H850,2)</f>
        <v>0</v>
      </c>
      <c r="BL850" s="24" t="s">
        <v>567</v>
      </c>
      <c r="BM850" s="24" t="s">
        <v>1062</v>
      </c>
    </row>
    <row r="851" s="11" customFormat="1" ht="29.88" customHeight="1">
      <c r="B851" s="219"/>
      <c r="C851" s="220"/>
      <c r="D851" s="221" t="s">
        <v>73</v>
      </c>
      <c r="E851" s="233" t="s">
        <v>1063</v>
      </c>
      <c r="F851" s="233" t="s">
        <v>1064</v>
      </c>
      <c r="G851" s="220"/>
      <c r="H851" s="220"/>
      <c r="I851" s="223"/>
      <c r="J851" s="234">
        <f>BK851</f>
        <v>0</v>
      </c>
      <c r="K851" s="220"/>
      <c r="L851" s="225"/>
      <c r="M851" s="226"/>
      <c r="N851" s="227"/>
      <c r="O851" s="227"/>
      <c r="P851" s="228">
        <f>SUM(P852:P908)</f>
        <v>0</v>
      </c>
      <c r="Q851" s="227"/>
      <c r="R851" s="228">
        <f>SUM(R852:R908)</f>
        <v>0.45510139999999999</v>
      </c>
      <c r="S851" s="227"/>
      <c r="T851" s="229">
        <f>SUM(T852:T908)</f>
        <v>0</v>
      </c>
      <c r="AR851" s="230" t="s">
        <v>83</v>
      </c>
      <c r="AT851" s="231" t="s">
        <v>73</v>
      </c>
      <c r="AU851" s="231" t="s">
        <v>81</v>
      </c>
      <c r="AY851" s="230" t="s">
        <v>144</v>
      </c>
      <c r="BK851" s="232">
        <f>SUM(BK852:BK908)</f>
        <v>0</v>
      </c>
    </row>
    <row r="852" s="1" customFormat="1" ht="25.5" customHeight="1">
      <c r="B852" s="46"/>
      <c r="C852" s="235" t="s">
        <v>1065</v>
      </c>
      <c r="D852" s="235" t="s">
        <v>148</v>
      </c>
      <c r="E852" s="236" t="s">
        <v>1066</v>
      </c>
      <c r="F852" s="237" t="s">
        <v>1067</v>
      </c>
      <c r="G852" s="238" t="s">
        <v>172</v>
      </c>
      <c r="H852" s="239">
        <v>3249.4000000000001</v>
      </c>
      <c r="I852" s="240"/>
      <c r="J852" s="241">
        <f>ROUND(I852*H852,2)</f>
        <v>0</v>
      </c>
      <c r="K852" s="237" t="s">
        <v>152</v>
      </c>
      <c r="L852" s="72"/>
      <c r="M852" s="242" t="s">
        <v>21</v>
      </c>
      <c r="N852" s="243" t="s">
        <v>45</v>
      </c>
      <c r="O852" s="47"/>
      <c r="P852" s="244">
        <f>O852*H852</f>
        <v>0</v>
      </c>
      <c r="Q852" s="244">
        <v>0.00012999999999999999</v>
      </c>
      <c r="R852" s="244">
        <f>Q852*H852</f>
        <v>0.42242199999999996</v>
      </c>
      <c r="S852" s="244">
        <v>0</v>
      </c>
      <c r="T852" s="245">
        <f>S852*H852</f>
        <v>0</v>
      </c>
      <c r="AR852" s="24" t="s">
        <v>567</v>
      </c>
      <c r="AT852" s="24" t="s">
        <v>148</v>
      </c>
      <c r="AU852" s="24" t="s">
        <v>83</v>
      </c>
      <c r="AY852" s="24" t="s">
        <v>144</v>
      </c>
      <c r="BE852" s="246">
        <f>IF(N852="základní",J852,0)</f>
        <v>0</v>
      </c>
      <c r="BF852" s="246">
        <f>IF(N852="snížená",J852,0)</f>
        <v>0</v>
      </c>
      <c r="BG852" s="246">
        <f>IF(N852="zákl. přenesená",J852,0)</f>
        <v>0</v>
      </c>
      <c r="BH852" s="246">
        <f>IF(N852="sníž. přenesená",J852,0)</f>
        <v>0</v>
      </c>
      <c r="BI852" s="246">
        <f>IF(N852="nulová",J852,0)</f>
        <v>0</v>
      </c>
      <c r="BJ852" s="24" t="s">
        <v>81</v>
      </c>
      <c r="BK852" s="246">
        <f>ROUND(I852*H852,2)</f>
        <v>0</v>
      </c>
      <c r="BL852" s="24" t="s">
        <v>567</v>
      </c>
      <c r="BM852" s="24" t="s">
        <v>1068</v>
      </c>
    </row>
    <row r="853" s="12" customFormat="1">
      <c r="B853" s="247"/>
      <c r="C853" s="248"/>
      <c r="D853" s="249" t="s">
        <v>155</v>
      </c>
      <c r="E853" s="250" t="s">
        <v>21</v>
      </c>
      <c r="F853" s="251" t="s">
        <v>1069</v>
      </c>
      <c r="G853" s="248"/>
      <c r="H853" s="252">
        <v>22.399999999999999</v>
      </c>
      <c r="I853" s="253"/>
      <c r="J853" s="248"/>
      <c r="K853" s="248"/>
      <c r="L853" s="254"/>
      <c r="M853" s="255"/>
      <c r="N853" s="256"/>
      <c r="O853" s="256"/>
      <c r="P853" s="256"/>
      <c r="Q853" s="256"/>
      <c r="R853" s="256"/>
      <c r="S853" s="256"/>
      <c r="T853" s="257"/>
      <c r="AT853" s="258" t="s">
        <v>155</v>
      </c>
      <c r="AU853" s="258" t="s">
        <v>83</v>
      </c>
      <c r="AV853" s="12" t="s">
        <v>83</v>
      </c>
      <c r="AW853" s="12" t="s">
        <v>38</v>
      </c>
      <c r="AX853" s="12" t="s">
        <v>74</v>
      </c>
      <c r="AY853" s="258" t="s">
        <v>144</v>
      </c>
    </row>
    <row r="854" s="12" customFormat="1">
      <c r="B854" s="247"/>
      <c r="C854" s="248"/>
      <c r="D854" s="249" t="s">
        <v>155</v>
      </c>
      <c r="E854" s="250" t="s">
        <v>21</v>
      </c>
      <c r="F854" s="251" t="s">
        <v>1070</v>
      </c>
      <c r="G854" s="248"/>
      <c r="H854" s="252">
        <v>8.1999999999999993</v>
      </c>
      <c r="I854" s="253"/>
      <c r="J854" s="248"/>
      <c r="K854" s="248"/>
      <c r="L854" s="254"/>
      <c r="M854" s="255"/>
      <c r="N854" s="256"/>
      <c r="O854" s="256"/>
      <c r="P854" s="256"/>
      <c r="Q854" s="256"/>
      <c r="R854" s="256"/>
      <c r="S854" s="256"/>
      <c r="T854" s="257"/>
      <c r="AT854" s="258" t="s">
        <v>155</v>
      </c>
      <c r="AU854" s="258" t="s">
        <v>83</v>
      </c>
      <c r="AV854" s="12" t="s">
        <v>83</v>
      </c>
      <c r="AW854" s="12" t="s">
        <v>38</v>
      </c>
      <c r="AX854" s="12" t="s">
        <v>74</v>
      </c>
      <c r="AY854" s="258" t="s">
        <v>144</v>
      </c>
    </row>
    <row r="855" s="12" customFormat="1">
      <c r="B855" s="247"/>
      <c r="C855" s="248"/>
      <c r="D855" s="249" t="s">
        <v>155</v>
      </c>
      <c r="E855" s="250" t="s">
        <v>21</v>
      </c>
      <c r="F855" s="251" t="s">
        <v>1071</v>
      </c>
      <c r="G855" s="248"/>
      <c r="H855" s="252">
        <v>13.699999999999999</v>
      </c>
      <c r="I855" s="253"/>
      <c r="J855" s="248"/>
      <c r="K855" s="248"/>
      <c r="L855" s="254"/>
      <c r="M855" s="255"/>
      <c r="N855" s="256"/>
      <c r="O855" s="256"/>
      <c r="P855" s="256"/>
      <c r="Q855" s="256"/>
      <c r="R855" s="256"/>
      <c r="S855" s="256"/>
      <c r="T855" s="257"/>
      <c r="AT855" s="258" t="s">
        <v>155</v>
      </c>
      <c r="AU855" s="258" t="s">
        <v>83</v>
      </c>
      <c r="AV855" s="12" t="s">
        <v>83</v>
      </c>
      <c r="AW855" s="12" t="s">
        <v>38</v>
      </c>
      <c r="AX855" s="12" t="s">
        <v>74</v>
      </c>
      <c r="AY855" s="258" t="s">
        <v>144</v>
      </c>
    </row>
    <row r="856" s="12" customFormat="1">
      <c r="B856" s="247"/>
      <c r="C856" s="248"/>
      <c r="D856" s="249" t="s">
        <v>155</v>
      </c>
      <c r="E856" s="250" t="s">
        <v>21</v>
      </c>
      <c r="F856" s="251" t="s">
        <v>1072</v>
      </c>
      <c r="G856" s="248"/>
      <c r="H856" s="252">
        <v>89.150000000000006</v>
      </c>
      <c r="I856" s="253"/>
      <c r="J856" s="248"/>
      <c r="K856" s="248"/>
      <c r="L856" s="254"/>
      <c r="M856" s="255"/>
      <c r="N856" s="256"/>
      <c r="O856" s="256"/>
      <c r="P856" s="256"/>
      <c r="Q856" s="256"/>
      <c r="R856" s="256"/>
      <c r="S856" s="256"/>
      <c r="T856" s="257"/>
      <c r="AT856" s="258" t="s">
        <v>155</v>
      </c>
      <c r="AU856" s="258" t="s">
        <v>83</v>
      </c>
      <c r="AV856" s="12" t="s">
        <v>83</v>
      </c>
      <c r="AW856" s="12" t="s">
        <v>38</v>
      </c>
      <c r="AX856" s="12" t="s">
        <v>74</v>
      </c>
      <c r="AY856" s="258" t="s">
        <v>144</v>
      </c>
    </row>
    <row r="857" s="12" customFormat="1">
      <c r="B857" s="247"/>
      <c r="C857" s="248"/>
      <c r="D857" s="249" t="s">
        <v>155</v>
      </c>
      <c r="E857" s="250" t="s">
        <v>21</v>
      </c>
      <c r="F857" s="251" t="s">
        <v>1073</v>
      </c>
      <c r="G857" s="248"/>
      <c r="H857" s="252">
        <v>29.32</v>
      </c>
      <c r="I857" s="253"/>
      <c r="J857" s="248"/>
      <c r="K857" s="248"/>
      <c r="L857" s="254"/>
      <c r="M857" s="255"/>
      <c r="N857" s="256"/>
      <c r="O857" s="256"/>
      <c r="P857" s="256"/>
      <c r="Q857" s="256"/>
      <c r="R857" s="256"/>
      <c r="S857" s="256"/>
      <c r="T857" s="257"/>
      <c r="AT857" s="258" t="s">
        <v>155</v>
      </c>
      <c r="AU857" s="258" t="s">
        <v>83</v>
      </c>
      <c r="AV857" s="12" t="s">
        <v>83</v>
      </c>
      <c r="AW857" s="12" t="s">
        <v>38</v>
      </c>
      <c r="AX857" s="12" t="s">
        <v>74</v>
      </c>
      <c r="AY857" s="258" t="s">
        <v>144</v>
      </c>
    </row>
    <row r="858" s="12" customFormat="1">
      <c r="B858" s="247"/>
      <c r="C858" s="248"/>
      <c r="D858" s="249" t="s">
        <v>155</v>
      </c>
      <c r="E858" s="250" t="s">
        <v>21</v>
      </c>
      <c r="F858" s="251" t="s">
        <v>1074</v>
      </c>
      <c r="G858" s="248"/>
      <c r="H858" s="252">
        <v>22.079999999999998</v>
      </c>
      <c r="I858" s="253"/>
      <c r="J858" s="248"/>
      <c r="K858" s="248"/>
      <c r="L858" s="254"/>
      <c r="M858" s="255"/>
      <c r="N858" s="256"/>
      <c r="O858" s="256"/>
      <c r="P858" s="256"/>
      <c r="Q858" s="256"/>
      <c r="R858" s="256"/>
      <c r="S858" s="256"/>
      <c r="T858" s="257"/>
      <c r="AT858" s="258" t="s">
        <v>155</v>
      </c>
      <c r="AU858" s="258" t="s">
        <v>83</v>
      </c>
      <c r="AV858" s="12" t="s">
        <v>83</v>
      </c>
      <c r="AW858" s="12" t="s">
        <v>38</v>
      </c>
      <c r="AX858" s="12" t="s">
        <v>74</v>
      </c>
      <c r="AY858" s="258" t="s">
        <v>144</v>
      </c>
    </row>
    <row r="859" s="12" customFormat="1">
      <c r="B859" s="247"/>
      <c r="C859" s="248"/>
      <c r="D859" s="249" t="s">
        <v>155</v>
      </c>
      <c r="E859" s="250" t="s">
        <v>21</v>
      </c>
      <c r="F859" s="251" t="s">
        <v>1075</v>
      </c>
      <c r="G859" s="248"/>
      <c r="H859" s="252">
        <v>26.219999999999999</v>
      </c>
      <c r="I859" s="253"/>
      <c r="J859" s="248"/>
      <c r="K859" s="248"/>
      <c r="L859" s="254"/>
      <c r="M859" s="255"/>
      <c r="N859" s="256"/>
      <c r="O859" s="256"/>
      <c r="P859" s="256"/>
      <c r="Q859" s="256"/>
      <c r="R859" s="256"/>
      <c r="S859" s="256"/>
      <c r="T859" s="257"/>
      <c r="AT859" s="258" t="s">
        <v>155</v>
      </c>
      <c r="AU859" s="258" t="s">
        <v>83</v>
      </c>
      <c r="AV859" s="12" t="s">
        <v>83</v>
      </c>
      <c r="AW859" s="12" t="s">
        <v>38</v>
      </c>
      <c r="AX859" s="12" t="s">
        <v>74</v>
      </c>
      <c r="AY859" s="258" t="s">
        <v>144</v>
      </c>
    </row>
    <row r="860" s="12" customFormat="1">
      <c r="B860" s="247"/>
      <c r="C860" s="248"/>
      <c r="D860" s="249" t="s">
        <v>155</v>
      </c>
      <c r="E860" s="250" t="s">
        <v>21</v>
      </c>
      <c r="F860" s="251" t="s">
        <v>1076</v>
      </c>
      <c r="G860" s="248"/>
      <c r="H860" s="252">
        <v>42.5</v>
      </c>
      <c r="I860" s="253"/>
      <c r="J860" s="248"/>
      <c r="K860" s="248"/>
      <c r="L860" s="254"/>
      <c r="M860" s="255"/>
      <c r="N860" s="256"/>
      <c r="O860" s="256"/>
      <c r="P860" s="256"/>
      <c r="Q860" s="256"/>
      <c r="R860" s="256"/>
      <c r="S860" s="256"/>
      <c r="T860" s="257"/>
      <c r="AT860" s="258" t="s">
        <v>155</v>
      </c>
      <c r="AU860" s="258" t="s">
        <v>83</v>
      </c>
      <c r="AV860" s="12" t="s">
        <v>83</v>
      </c>
      <c r="AW860" s="12" t="s">
        <v>38</v>
      </c>
      <c r="AX860" s="12" t="s">
        <v>74</v>
      </c>
      <c r="AY860" s="258" t="s">
        <v>144</v>
      </c>
    </row>
    <row r="861" s="12" customFormat="1">
      <c r="B861" s="247"/>
      <c r="C861" s="248"/>
      <c r="D861" s="249" t="s">
        <v>155</v>
      </c>
      <c r="E861" s="250" t="s">
        <v>21</v>
      </c>
      <c r="F861" s="251" t="s">
        <v>1077</v>
      </c>
      <c r="G861" s="248"/>
      <c r="H861" s="252">
        <v>10.9</v>
      </c>
      <c r="I861" s="253"/>
      <c r="J861" s="248"/>
      <c r="K861" s="248"/>
      <c r="L861" s="254"/>
      <c r="M861" s="255"/>
      <c r="N861" s="256"/>
      <c r="O861" s="256"/>
      <c r="P861" s="256"/>
      <c r="Q861" s="256"/>
      <c r="R861" s="256"/>
      <c r="S861" s="256"/>
      <c r="T861" s="257"/>
      <c r="AT861" s="258" t="s">
        <v>155</v>
      </c>
      <c r="AU861" s="258" t="s">
        <v>83</v>
      </c>
      <c r="AV861" s="12" t="s">
        <v>83</v>
      </c>
      <c r="AW861" s="12" t="s">
        <v>38</v>
      </c>
      <c r="AX861" s="12" t="s">
        <v>74</v>
      </c>
      <c r="AY861" s="258" t="s">
        <v>144</v>
      </c>
    </row>
    <row r="862" s="12" customFormat="1">
      <c r="B862" s="247"/>
      <c r="C862" s="248"/>
      <c r="D862" s="249" t="s">
        <v>155</v>
      </c>
      <c r="E862" s="250" t="s">
        <v>21</v>
      </c>
      <c r="F862" s="251" t="s">
        <v>1078</v>
      </c>
      <c r="G862" s="248"/>
      <c r="H862" s="252">
        <v>5.3600000000000003</v>
      </c>
      <c r="I862" s="253"/>
      <c r="J862" s="248"/>
      <c r="K862" s="248"/>
      <c r="L862" s="254"/>
      <c r="M862" s="255"/>
      <c r="N862" s="256"/>
      <c r="O862" s="256"/>
      <c r="P862" s="256"/>
      <c r="Q862" s="256"/>
      <c r="R862" s="256"/>
      <c r="S862" s="256"/>
      <c r="T862" s="257"/>
      <c r="AT862" s="258" t="s">
        <v>155</v>
      </c>
      <c r="AU862" s="258" t="s">
        <v>83</v>
      </c>
      <c r="AV862" s="12" t="s">
        <v>83</v>
      </c>
      <c r="AW862" s="12" t="s">
        <v>38</v>
      </c>
      <c r="AX862" s="12" t="s">
        <v>74</v>
      </c>
      <c r="AY862" s="258" t="s">
        <v>144</v>
      </c>
    </row>
    <row r="863" s="12" customFormat="1">
      <c r="B863" s="247"/>
      <c r="C863" s="248"/>
      <c r="D863" s="249" t="s">
        <v>155</v>
      </c>
      <c r="E863" s="250" t="s">
        <v>21</v>
      </c>
      <c r="F863" s="251" t="s">
        <v>1078</v>
      </c>
      <c r="G863" s="248"/>
      <c r="H863" s="252">
        <v>5.3600000000000003</v>
      </c>
      <c r="I863" s="253"/>
      <c r="J863" s="248"/>
      <c r="K863" s="248"/>
      <c r="L863" s="254"/>
      <c r="M863" s="255"/>
      <c r="N863" s="256"/>
      <c r="O863" s="256"/>
      <c r="P863" s="256"/>
      <c r="Q863" s="256"/>
      <c r="R863" s="256"/>
      <c r="S863" s="256"/>
      <c r="T863" s="257"/>
      <c r="AT863" s="258" t="s">
        <v>155</v>
      </c>
      <c r="AU863" s="258" t="s">
        <v>83</v>
      </c>
      <c r="AV863" s="12" t="s">
        <v>83</v>
      </c>
      <c r="AW863" s="12" t="s">
        <v>38</v>
      </c>
      <c r="AX863" s="12" t="s">
        <v>74</v>
      </c>
      <c r="AY863" s="258" t="s">
        <v>144</v>
      </c>
    </row>
    <row r="864" s="12" customFormat="1">
      <c r="B864" s="247"/>
      <c r="C864" s="248"/>
      <c r="D864" s="249" t="s">
        <v>155</v>
      </c>
      <c r="E864" s="250" t="s">
        <v>21</v>
      </c>
      <c r="F864" s="251" t="s">
        <v>1079</v>
      </c>
      <c r="G864" s="248"/>
      <c r="H864" s="252">
        <v>55.469999999999999</v>
      </c>
      <c r="I864" s="253"/>
      <c r="J864" s="248"/>
      <c r="K864" s="248"/>
      <c r="L864" s="254"/>
      <c r="M864" s="255"/>
      <c r="N864" s="256"/>
      <c r="O864" s="256"/>
      <c r="P864" s="256"/>
      <c r="Q864" s="256"/>
      <c r="R864" s="256"/>
      <c r="S864" s="256"/>
      <c r="T864" s="257"/>
      <c r="AT864" s="258" t="s">
        <v>155</v>
      </c>
      <c r="AU864" s="258" t="s">
        <v>83</v>
      </c>
      <c r="AV864" s="12" t="s">
        <v>83</v>
      </c>
      <c r="AW864" s="12" t="s">
        <v>38</v>
      </c>
      <c r="AX864" s="12" t="s">
        <v>74</v>
      </c>
      <c r="AY864" s="258" t="s">
        <v>144</v>
      </c>
    </row>
    <row r="865" s="12" customFormat="1">
      <c r="B865" s="247"/>
      <c r="C865" s="248"/>
      <c r="D865" s="249" t="s">
        <v>155</v>
      </c>
      <c r="E865" s="250" t="s">
        <v>21</v>
      </c>
      <c r="F865" s="251" t="s">
        <v>1080</v>
      </c>
      <c r="G865" s="248"/>
      <c r="H865" s="252">
        <v>56.079999999999998</v>
      </c>
      <c r="I865" s="253"/>
      <c r="J865" s="248"/>
      <c r="K865" s="248"/>
      <c r="L865" s="254"/>
      <c r="M865" s="255"/>
      <c r="N865" s="256"/>
      <c r="O865" s="256"/>
      <c r="P865" s="256"/>
      <c r="Q865" s="256"/>
      <c r="R865" s="256"/>
      <c r="S865" s="256"/>
      <c r="T865" s="257"/>
      <c r="AT865" s="258" t="s">
        <v>155</v>
      </c>
      <c r="AU865" s="258" t="s">
        <v>83</v>
      </c>
      <c r="AV865" s="12" t="s">
        <v>83</v>
      </c>
      <c r="AW865" s="12" t="s">
        <v>38</v>
      </c>
      <c r="AX865" s="12" t="s">
        <v>74</v>
      </c>
      <c r="AY865" s="258" t="s">
        <v>144</v>
      </c>
    </row>
    <row r="866" s="12" customFormat="1">
      <c r="B866" s="247"/>
      <c r="C866" s="248"/>
      <c r="D866" s="249" t="s">
        <v>155</v>
      </c>
      <c r="E866" s="250" t="s">
        <v>21</v>
      </c>
      <c r="F866" s="251" t="s">
        <v>1081</v>
      </c>
      <c r="G866" s="248"/>
      <c r="H866" s="252">
        <v>42.560000000000002</v>
      </c>
      <c r="I866" s="253"/>
      <c r="J866" s="248"/>
      <c r="K866" s="248"/>
      <c r="L866" s="254"/>
      <c r="M866" s="255"/>
      <c r="N866" s="256"/>
      <c r="O866" s="256"/>
      <c r="P866" s="256"/>
      <c r="Q866" s="256"/>
      <c r="R866" s="256"/>
      <c r="S866" s="256"/>
      <c r="T866" s="257"/>
      <c r="AT866" s="258" t="s">
        <v>155</v>
      </c>
      <c r="AU866" s="258" t="s">
        <v>83</v>
      </c>
      <c r="AV866" s="12" t="s">
        <v>83</v>
      </c>
      <c r="AW866" s="12" t="s">
        <v>38</v>
      </c>
      <c r="AX866" s="12" t="s">
        <v>74</v>
      </c>
      <c r="AY866" s="258" t="s">
        <v>144</v>
      </c>
    </row>
    <row r="867" s="12" customFormat="1">
      <c r="B867" s="247"/>
      <c r="C867" s="248"/>
      <c r="D867" s="249" t="s">
        <v>155</v>
      </c>
      <c r="E867" s="250" t="s">
        <v>21</v>
      </c>
      <c r="F867" s="251" t="s">
        <v>1082</v>
      </c>
      <c r="G867" s="248"/>
      <c r="H867" s="252">
        <v>161.69999999999999</v>
      </c>
      <c r="I867" s="253"/>
      <c r="J867" s="248"/>
      <c r="K867" s="248"/>
      <c r="L867" s="254"/>
      <c r="M867" s="255"/>
      <c r="N867" s="256"/>
      <c r="O867" s="256"/>
      <c r="P867" s="256"/>
      <c r="Q867" s="256"/>
      <c r="R867" s="256"/>
      <c r="S867" s="256"/>
      <c r="T867" s="257"/>
      <c r="AT867" s="258" t="s">
        <v>155</v>
      </c>
      <c r="AU867" s="258" t="s">
        <v>83</v>
      </c>
      <c r="AV867" s="12" t="s">
        <v>83</v>
      </c>
      <c r="AW867" s="12" t="s">
        <v>38</v>
      </c>
      <c r="AX867" s="12" t="s">
        <v>74</v>
      </c>
      <c r="AY867" s="258" t="s">
        <v>144</v>
      </c>
    </row>
    <row r="868" s="12" customFormat="1">
      <c r="B868" s="247"/>
      <c r="C868" s="248"/>
      <c r="D868" s="249" t="s">
        <v>155</v>
      </c>
      <c r="E868" s="250" t="s">
        <v>21</v>
      </c>
      <c r="F868" s="251" t="s">
        <v>1083</v>
      </c>
      <c r="G868" s="248"/>
      <c r="H868" s="252">
        <v>28.289999999999999</v>
      </c>
      <c r="I868" s="253"/>
      <c r="J868" s="248"/>
      <c r="K868" s="248"/>
      <c r="L868" s="254"/>
      <c r="M868" s="255"/>
      <c r="N868" s="256"/>
      <c r="O868" s="256"/>
      <c r="P868" s="256"/>
      <c r="Q868" s="256"/>
      <c r="R868" s="256"/>
      <c r="S868" s="256"/>
      <c r="T868" s="257"/>
      <c r="AT868" s="258" t="s">
        <v>155</v>
      </c>
      <c r="AU868" s="258" t="s">
        <v>83</v>
      </c>
      <c r="AV868" s="12" t="s">
        <v>83</v>
      </c>
      <c r="AW868" s="12" t="s">
        <v>38</v>
      </c>
      <c r="AX868" s="12" t="s">
        <v>74</v>
      </c>
      <c r="AY868" s="258" t="s">
        <v>144</v>
      </c>
    </row>
    <row r="869" s="12" customFormat="1">
      <c r="B869" s="247"/>
      <c r="C869" s="248"/>
      <c r="D869" s="249" t="s">
        <v>155</v>
      </c>
      <c r="E869" s="250" t="s">
        <v>21</v>
      </c>
      <c r="F869" s="251" t="s">
        <v>1084</v>
      </c>
      <c r="G869" s="248"/>
      <c r="H869" s="252">
        <v>6.4000000000000004</v>
      </c>
      <c r="I869" s="253"/>
      <c r="J869" s="248"/>
      <c r="K869" s="248"/>
      <c r="L869" s="254"/>
      <c r="M869" s="255"/>
      <c r="N869" s="256"/>
      <c r="O869" s="256"/>
      <c r="P869" s="256"/>
      <c r="Q869" s="256"/>
      <c r="R869" s="256"/>
      <c r="S869" s="256"/>
      <c r="T869" s="257"/>
      <c r="AT869" s="258" t="s">
        <v>155</v>
      </c>
      <c r="AU869" s="258" t="s">
        <v>83</v>
      </c>
      <c r="AV869" s="12" t="s">
        <v>83</v>
      </c>
      <c r="AW869" s="12" t="s">
        <v>38</v>
      </c>
      <c r="AX869" s="12" t="s">
        <v>74</v>
      </c>
      <c r="AY869" s="258" t="s">
        <v>144</v>
      </c>
    </row>
    <row r="870" s="12" customFormat="1">
      <c r="B870" s="247"/>
      <c r="C870" s="248"/>
      <c r="D870" s="249" t="s">
        <v>155</v>
      </c>
      <c r="E870" s="250" t="s">
        <v>21</v>
      </c>
      <c r="F870" s="251" t="s">
        <v>1085</v>
      </c>
      <c r="G870" s="248"/>
      <c r="H870" s="252">
        <v>11</v>
      </c>
      <c r="I870" s="253"/>
      <c r="J870" s="248"/>
      <c r="K870" s="248"/>
      <c r="L870" s="254"/>
      <c r="M870" s="255"/>
      <c r="N870" s="256"/>
      <c r="O870" s="256"/>
      <c r="P870" s="256"/>
      <c r="Q870" s="256"/>
      <c r="R870" s="256"/>
      <c r="S870" s="256"/>
      <c r="T870" s="257"/>
      <c r="AT870" s="258" t="s">
        <v>155</v>
      </c>
      <c r="AU870" s="258" t="s">
        <v>83</v>
      </c>
      <c r="AV870" s="12" t="s">
        <v>83</v>
      </c>
      <c r="AW870" s="12" t="s">
        <v>38</v>
      </c>
      <c r="AX870" s="12" t="s">
        <v>74</v>
      </c>
      <c r="AY870" s="258" t="s">
        <v>144</v>
      </c>
    </row>
    <row r="871" s="12" customFormat="1">
      <c r="B871" s="247"/>
      <c r="C871" s="248"/>
      <c r="D871" s="249" t="s">
        <v>155</v>
      </c>
      <c r="E871" s="250" t="s">
        <v>21</v>
      </c>
      <c r="F871" s="251" t="s">
        <v>1086</v>
      </c>
      <c r="G871" s="248"/>
      <c r="H871" s="252">
        <v>8.0600000000000005</v>
      </c>
      <c r="I871" s="253"/>
      <c r="J871" s="248"/>
      <c r="K871" s="248"/>
      <c r="L871" s="254"/>
      <c r="M871" s="255"/>
      <c r="N871" s="256"/>
      <c r="O871" s="256"/>
      <c r="P871" s="256"/>
      <c r="Q871" s="256"/>
      <c r="R871" s="256"/>
      <c r="S871" s="256"/>
      <c r="T871" s="257"/>
      <c r="AT871" s="258" t="s">
        <v>155</v>
      </c>
      <c r="AU871" s="258" t="s">
        <v>83</v>
      </c>
      <c r="AV871" s="12" t="s">
        <v>83</v>
      </c>
      <c r="AW871" s="12" t="s">
        <v>38</v>
      </c>
      <c r="AX871" s="12" t="s">
        <v>74</v>
      </c>
      <c r="AY871" s="258" t="s">
        <v>144</v>
      </c>
    </row>
    <row r="872" s="12" customFormat="1">
      <c r="B872" s="247"/>
      <c r="C872" s="248"/>
      <c r="D872" s="249" t="s">
        <v>155</v>
      </c>
      <c r="E872" s="250" t="s">
        <v>21</v>
      </c>
      <c r="F872" s="251" t="s">
        <v>1087</v>
      </c>
      <c r="G872" s="248"/>
      <c r="H872" s="252">
        <v>10.720000000000001</v>
      </c>
      <c r="I872" s="253"/>
      <c r="J872" s="248"/>
      <c r="K872" s="248"/>
      <c r="L872" s="254"/>
      <c r="M872" s="255"/>
      <c r="N872" s="256"/>
      <c r="O872" s="256"/>
      <c r="P872" s="256"/>
      <c r="Q872" s="256"/>
      <c r="R872" s="256"/>
      <c r="S872" s="256"/>
      <c r="T872" s="257"/>
      <c r="AT872" s="258" t="s">
        <v>155</v>
      </c>
      <c r="AU872" s="258" t="s">
        <v>83</v>
      </c>
      <c r="AV872" s="12" t="s">
        <v>83</v>
      </c>
      <c r="AW872" s="12" t="s">
        <v>38</v>
      </c>
      <c r="AX872" s="12" t="s">
        <v>74</v>
      </c>
      <c r="AY872" s="258" t="s">
        <v>144</v>
      </c>
    </row>
    <row r="873" s="12" customFormat="1">
      <c r="B873" s="247"/>
      <c r="C873" s="248"/>
      <c r="D873" s="249" t="s">
        <v>155</v>
      </c>
      <c r="E873" s="250" t="s">
        <v>21</v>
      </c>
      <c r="F873" s="251" t="s">
        <v>1088</v>
      </c>
      <c r="G873" s="248"/>
      <c r="H873" s="252">
        <v>16.43</v>
      </c>
      <c r="I873" s="253"/>
      <c r="J873" s="248"/>
      <c r="K873" s="248"/>
      <c r="L873" s="254"/>
      <c r="M873" s="255"/>
      <c r="N873" s="256"/>
      <c r="O873" s="256"/>
      <c r="P873" s="256"/>
      <c r="Q873" s="256"/>
      <c r="R873" s="256"/>
      <c r="S873" s="256"/>
      <c r="T873" s="257"/>
      <c r="AT873" s="258" t="s">
        <v>155</v>
      </c>
      <c r="AU873" s="258" t="s">
        <v>83</v>
      </c>
      <c r="AV873" s="12" t="s">
        <v>83</v>
      </c>
      <c r="AW873" s="12" t="s">
        <v>38</v>
      </c>
      <c r="AX873" s="12" t="s">
        <v>74</v>
      </c>
      <c r="AY873" s="258" t="s">
        <v>144</v>
      </c>
    </row>
    <row r="874" s="14" customFormat="1">
      <c r="B874" s="272"/>
      <c r="C874" s="273"/>
      <c r="D874" s="249" t="s">
        <v>155</v>
      </c>
      <c r="E874" s="274" t="s">
        <v>21</v>
      </c>
      <c r="F874" s="275" t="s">
        <v>238</v>
      </c>
      <c r="G874" s="273"/>
      <c r="H874" s="276">
        <v>671.89999999999998</v>
      </c>
      <c r="I874" s="277"/>
      <c r="J874" s="273"/>
      <c r="K874" s="273"/>
      <c r="L874" s="278"/>
      <c r="M874" s="279"/>
      <c r="N874" s="280"/>
      <c r="O874" s="280"/>
      <c r="P874" s="280"/>
      <c r="Q874" s="280"/>
      <c r="R874" s="280"/>
      <c r="S874" s="280"/>
      <c r="T874" s="281"/>
      <c r="AT874" s="282" t="s">
        <v>155</v>
      </c>
      <c r="AU874" s="282" t="s">
        <v>83</v>
      </c>
      <c r="AV874" s="14" t="s">
        <v>145</v>
      </c>
      <c r="AW874" s="14" t="s">
        <v>38</v>
      </c>
      <c r="AX874" s="14" t="s">
        <v>74</v>
      </c>
      <c r="AY874" s="282" t="s">
        <v>144</v>
      </c>
    </row>
    <row r="875" s="12" customFormat="1">
      <c r="B875" s="247"/>
      <c r="C875" s="248"/>
      <c r="D875" s="249" t="s">
        <v>155</v>
      </c>
      <c r="E875" s="250" t="s">
        <v>21</v>
      </c>
      <c r="F875" s="251" t="s">
        <v>1089</v>
      </c>
      <c r="G875" s="248"/>
      <c r="H875" s="252">
        <v>112.8</v>
      </c>
      <c r="I875" s="253"/>
      <c r="J875" s="248"/>
      <c r="K875" s="248"/>
      <c r="L875" s="254"/>
      <c r="M875" s="255"/>
      <c r="N875" s="256"/>
      <c r="O875" s="256"/>
      <c r="P875" s="256"/>
      <c r="Q875" s="256"/>
      <c r="R875" s="256"/>
      <c r="S875" s="256"/>
      <c r="T875" s="257"/>
      <c r="AT875" s="258" t="s">
        <v>155</v>
      </c>
      <c r="AU875" s="258" t="s">
        <v>83</v>
      </c>
      <c r="AV875" s="12" t="s">
        <v>83</v>
      </c>
      <c r="AW875" s="12" t="s">
        <v>38</v>
      </c>
      <c r="AX875" s="12" t="s">
        <v>74</v>
      </c>
      <c r="AY875" s="258" t="s">
        <v>144</v>
      </c>
    </row>
    <row r="876" s="12" customFormat="1">
      <c r="B876" s="247"/>
      <c r="C876" s="248"/>
      <c r="D876" s="249" t="s">
        <v>155</v>
      </c>
      <c r="E876" s="250" t="s">
        <v>21</v>
      </c>
      <c r="F876" s="251" t="s">
        <v>1090</v>
      </c>
      <c r="G876" s="248"/>
      <c r="H876" s="252">
        <v>59.890000000000001</v>
      </c>
      <c r="I876" s="253"/>
      <c r="J876" s="248"/>
      <c r="K876" s="248"/>
      <c r="L876" s="254"/>
      <c r="M876" s="255"/>
      <c r="N876" s="256"/>
      <c r="O876" s="256"/>
      <c r="P876" s="256"/>
      <c r="Q876" s="256"/>
      <c r="R876" s="256"/>
      <c r="S876" s="256"/>
      <c r="T876" s="257"/>
      <c r="AT876" s="258" t="s">
        <v>155</v>
      </c>
      <c r="AU876" s="258" t="s">
        <v>83</v>
      </c>
      <c r="AV876" s="12" t="s">
        <v>83</v>
      </c>
      <c r="AW876" s="12" t="s">
        <v>38</v>
      </c>
      <c r="AX876" s="12" t="s">
        <v>74</v>
      </c>
      <c r="AY876" s="258" t="s">
        <v>144</v>
      </c>
    </row>
    <row r="877" s="12" customFormat="1">
      <c r="B877" s="247"/>
      <c r="C877" s="248"/>
      <c r="D877" s="249" t="s">
        <v>155</v>
      </c>
      <c r="E877" s="250" t="s">
        <v>21</v>
      </c>
      <c r="F877" s="251" t="s">
        <v>1091</v>
      </c>
      <c r="G877" s="248"/>
      <c r="H877" s="252">
        <v>78.590000000000003</v>
      </c>
      <c r="I877" s="253"/>
      <c r="J877" s="248"/>
      <c r="K877" s="248"/>
      <c r="L877" s="254"/>
      <c r="M877" s="255"/>
      <c r="N877" s="256"/>
      <c r="O877" s="256"/>
      <c r="P877" s="256"/>
      <c r="Q877" s="256"/>
      <c r="R877" s="256"/>
      <c r="S877" s="256"/>
      <c r="T877" s="257"/>
      <c r="AT877" s="258" t="s">
        <v>155</v>
      </c>
      <c r="AU877" s="258" t="s">
        <v>83</v>
      </c>
      <c r="AV877" s="12" t="s">
        <v>83</v>
      </c>
      <c r="AW877" s="12" t="s">
        <v>38</v>
      </c>
      <c r="AX877" s="12" t="s">
        <v>74</v>
      </c>
      <c r="AY877" s="258" t="s">
        <v>144</v>
      </c>
    </row>
    <row r="878" s="12" customFormat="1">
      <c r="B878" s="247"/>
      <c r="C878" s="248"/>
      <c r="D878" s="249" t="s">
        <v>155</v>
      </c>
      <c r="E878" s="250" t="s">
        <v>21</v>
      </c>
      <c r="F878" s="251" t="s">
        <v>1092</v>
      </c>
      <c r="G878" s="248"/>
      <c r="H878" s="252">
        <v>52.380000000000003</v>
      </c>
      <c r="I878" s="253"/>
      <c r="J878" s="248"/>
      <c r="K878" s="248"/>
      <c r="L878" s="254"/>
      <c r="M878" s="255"/>
      <c r="N878" s="256"/>
      <c r="O878" s="256"/>
      <c r="P878" s="256"/>
      <c r="Q878" s="256"/>
      <c r="R878" s="256"/>
      <c r="S878" s="256"/>
      <c r="T878" s="257"/>
      <c r="AT878" s="258" t="s">
        <v>155</v>
      </c>
      <c r="AU878" s="258" t="s">
        <v>83</v>
      </c>
      <c r="AV878" s="12" t="s">
        <v>83</v>
      </c>
      <c r="AW878" s="12" t="s">
        <v>38</v>
      </c>
      <c r="AX878" s="12" t="s">
        <v>74</v>
      </c>
      <c r="AY878" s="258" t="s">
        <v>144</v>
      </c>
    </row>
    <row r="879" s="12" customFormat="1">
      <c r="B879" s="247"/>
      <c r="C879" s="248"/>
      <c r="D879" s="249" t="s">
        <v>155</v>
      </c>
      <c r="E879" s="250" t="s">
        <v>21</v>
      </c>
      <c r="F879" s="251" t="s">
        <v>1093</v>
      </c>
      <c r="G879" s="248"/>
      <c r="H879" s="252">
        <v>38.060000000000002</v>
      </c>
      <c r="I879" s="253"/>
      <c r="J879" s="248"/>
      <c r="K879" s="248"/>
      <c r="L879" s="254"/>
      <c r="M879" s="255"/>
      <c r="N879" s="256"/>
      <c r="O879" s="256"/>
      <c r="P879" s="256"/>
      <c r="Q879" s="256"/>
      <c r="R879" s="256"/>
      <c r="S879" s="256"/>
      <c r="T879" s="257"/>
      <c r="AT879" s="258" t="s">
        <v>155</v>
      </c>
      <c r="AU879" s="258" t="s">
        <v>83</v>
      </c>
      <c r="AV879" s="12" t="s">
        <v>83</v>
      </c>
      <c r="AW879" s="12" t="s">
        <v>38</v>
      </c>
      <c r="AX879" s="12" t="s">
        <v>74</v>
      </c>
      <c r="AY879" s="258" t="s">
        <v>144</v>
      </c>
    </row>
    <row r="880" s="12" customFormat="1">
      <c r="B880" s="247"/>
      <c r="C880" s="248"/>
      <c r="D880" s="249" t="s">
        <v>155</v>
      </c>
      <c r="E880" s="250" t="s">
        <v>21</v>
      </c>
      <c r="F880" s="251" t="s">
        <v>1094</v>
      </c>
      <c r="G880" s="248"/>
      <c r="H880" s="252">
        <v>183.21000000000001</v>
      </c>
      <c r="I880" s="253"/>
      <c r="J880" s="248"/>
      <c r="K880" s="248"/>
      <c r="L880" s="254"/>
      <c r="M880" s="255"/>
      <c r="N880" s="256"/>
      <c r="O880" s="256"/>
      <c r="P880" s="256"/>
      <c r="Q880" s="256"/>
      <c r="R880" s="256"/>
      <c r="S880" s="256"/>
      <c r="T880" s="257"/>
      <c r="AT880" s="258" t="s">
        <v>155</v>
      </c>
      <c r="AU880" s="258" t="s">
        <v>83</v>
      </c>
      <c r="AV880" s="12" t="s">
        <v>83</v>
      </c>
      <c r="AW880" s="12" t="s">
        <v>38</v>
      </c>
      <c r="AX880" s="12" t="s">
        <v>74</v>
      </c>
      <c r="AY880" s="258" t="s">
        <v>144</v>
      </c>
    </row>
    <row r="881" s="12" customFormat="1">
      <c r="B881" s="247"/>
      <c r="C881" s="248"/>
      <c r="D881" s="249" t="s">
        <v>155</v>
      </c>
      <c r="E881" s="250" t="s">
        <v>21</v>
      </c>
      <c r="F881" s="251" t="s">
        <v>1095</v>
      </c>
      <c r="G881" s="248"/>
      <c r="H881" s="252">
        <v>203.34</v>
      </c>
      <c r="I881" s="253"/>
      <c r="J881" s="248"/>
      <c r="K881" s="248"/>
      <c r="L881" s="254"/>
      <c r="M881" s="255"/>
      <c r="N881" s="256"/>
      <c r="O881" s="256"/>
      <c r="P881" s="256"/>
      <c r="Q881" s="256"/>
      <c r="R881" s="256"/>
      <c r="S881" s="256"/>
      <c r="T881" s="257"/>
      <c r="AT881" s="258" t="s">
        <v>155</v>
      </c>
      <c r="AU881" s="258" t="s">
        <v>83</v>
      </c>
      <c r="AV881" s="12" t="s">
        <v>83</v>
      </c>
      <c r="AW881" s="12" t="s">
        <v>38</v>
      </c>
      <c r="AX881" s="12" t="s">
        <v>74</v>
      </c>
      <c r="AY881" s="258" t="s">
        <v>144</v>
      </c>
    </row>
    <row r="882" s="12" customFormat="1">
      <c r="B882" s="247"/>
      <c r="C882" s="248"/>
      <c r="D882" s="249" t="s">
        <v>155</v>
      </c>
      <c r="E882" s="250" t="s">
        <v>21</v>
      </c>
      <c r="F882" s="251" t="s">
        <v>1096</v>
      </c>
      <c r="G882" s="248"/>
      <c r="H882" s="252">
        <v>58.259999999999998</v>
      </c>
      <c r="I882" s="253"/>
      <c r="J882" s="248"/>
      <c r="K882" s="248"/>
      <c r="L882" s="254"/>
      <c r="M882" s="255"/>
      <c r="N882" s="256"/>
      <c r="O882" s="256"/>
      <c r="P882" s="256"/>
      <c r="Q882" s="256"/>
      <c r="R882" s="256"/>
      <c r="S882" s="256"/>
      <c r="T882" s="257"/>
      <c r="AT882" s="258" t="s">
        <v>155</v>
      </c>
      <c r="AU882" s="258" t="s">
        <v>83</v>
      </c>
      <c r="AV882" s="12" t="s">
        <v>83</v>
      </c>
      <c r="AW882" s="12" t="s">
        <v>38</v>
      </c>
      <c r="AX882" s="12" t="s">
        <v>74</v>
      </c>
      <c r="AY882" s="258" t="s">
        <v>144</v>
      </c>
    </row>
    <row r="883" s="12" customFormat="1">
      <c r="B883" s="247"/>
      <c r="C883" s="248"/>
      <c r="D883" s="249" t="s">
        <v>155</v>
      </c>
      <c r="E883" s="250" t="s">
        <v>21</v>
      </c>
      <c r="F883" s="251" t="s">
        <v>1097</v>
      </c>
      <c r="G883" s="248"/>
      <c r="H883" s="252">
        <v>41.420000000000002</v>
      </c>
      <c r="I883" s="253"/>
      <c r="J883" s="248"/>
      <c r="K883" s="248"/>
      <c r="L883" s="254"/>
      <c r="M883" s="255"/>
      <c r="N883" s="256"/>
      <c r="O883" s="256"/>
      <c r="P883" s="256"/>
      <c r="Q883" s="256"/>
      <c r="R883" s="256"/>
      <c r="S883" s="256"/>
      <c r="T883" s="257"/>
      <c r="AT883" s="258" t="s">
        <v>155</v>
      </c>
      <c r="AU883" s="258" t="s">
        <v>83</v>
      </c>
      <c r="AV883" s="12" t="s">
        <v>83</v>
      </c>
      <c r="AW883" s="12" t="s">
        <v>38</v>
      </c>
      <c r="AX883" s="12" t="s">
        <v>74</v>
      </c>
      <c r="AY883" s="258" t="s">
        <v>144</v>
      </c>
    </row>
    <row r="884" s="12" customFormat="1">
      <c r="B884" s="247"/>
      <c r="C884" s="248"/>
      <c r="D884" s="249" t="s">
        <v>155</v>
      </c>
      <c r="E884" s="250" t="s">
        <v>21</v>
      </c>
      <c r="F884" s="251" t="s">
        <v>1098</v>
      </c>
      <c r="G884" s="248"/>
      <c r="H884" s="252">
        <v>369.24000000000001</v>
      </c>
      <c r="I884" s="253"/>
      <c r="J884" s="248"/>
      <c r="K884" s="248"/>
      <c r="L884" s="254"/>
      <c r="M884" s="255"/>
      <c r="N884" s="256"/>
      <c r="O884" s="256"/>
      <c r="P884" s="256"/>
      <c r="Q884" s="256"/>
      <c r="R884" s="256"/>
      <c r="S884" s="256"/>
      <c r="T884" s="257"/>
      <c r="AT884" s="258" t="s">
        <v>155</v>
      </c>
      <c r="AU884" s="258" t="s">
        <v>83</v>
      </c>
      <c r="AV884" s="12" t="s">
        <v>83</v>
      </c>
      <c r="AW884" s="12" t="s">
        <v>38</v>
      </c>
      <c r="AX884" s="12" t="s">
        <v>74</v>
      </c>
      <c r="AY884" s="258" t="s">
        <v>144</v>
      </c>
    </row>
    <row r="885" s="12" customFormat="1">
      <c r="B885" s="247"/>
      <c r="C885" s="248"/>
      <c r="D885" s="249" t="s">
        <v>155</v>
      </c>
      <c r="E885" s="250" t="s">
        <v>21</v>
      </c>
      <c r="F885" s="251" t="s">
        <v>1099</v>
      </c>
      <c r="G885" s="248"/>
      <c r="H885" s="252">
        <v>55.890000000000001</v>
      </c>
      <c r="I885" s="253"/>
      <c r="J885" s="248"/>
      <c r="K885" s="248"/>
      <c r="L885" s="254"/>
      <c r="M885" s="255"/>
      <c r="N885" s="256"/>
      <c r="O885" s="256"/>
      <c r="P885" s="256"/>
      <c r="Q885" s="256"/>
      <c r="R885" s="256"/>
      <c r="S885" s="256"/>
      <c r="T885" s="257"/>
      <c r="AT885" s="258" t="s">
        <v>155</v>
      </c>
      <c r="AU885" s="258" t="s">
        <v>83</v>
      </c>
      <c r="AV885" s="12" t="s">
        <v>83</v>
      </c>
      <c r="AW885" s="12" t="s">
        <v>38</v>
      </c>
      <c r="AX885" s="12" t="s">
        <v>74</v>
      </c>
      <c r="AY885" s="258" t="s">
        <v>144</v>
      </c>
    </row>
    <row r="886" s="12" customFormat="1">
      <c r="B886" s="247"/>
      <c r="C886" s="248"/>
      <c r="D886" s="249" t="s">
        <v>155</v>
      </c>
      <c r="E886" s="250" t="s">
        <v>21</v>
      </c>
      <c r="F886" s="251" t="s">
        <v>1100</v>
      </c>
      <c r="G886" s="248"/>
      <c r="H886" s="252">
        <v>153.97999999999999</v>
      </c>
      <c r="I886" s="253"/>
      <c r="J886" s="248"/>
      <c r="K886" s="248"/>
      <c r="L886" s="254"/>
      <c r="M886" s="255"/>
      <c r="N886" s="256"/>
      <c r="O886" s="256"/>
      <c r="P886" s="256"/>
      <c r="Q886" s="256"/>
      <c r="R886" s="256"/>
      <c r="S886" s="256"/>
      <c r="T886" s="257"/>
      <c r="AT886" s="258" t="s">
        <v>155</v>
      </c>
      <c r="AU886" s="258" t="s">
        <v>83</v>
      </c>
      <c r="AV886" s="12" t="s">
        <v>83</v>
      </c>
      <c r="AW886" s="12" t="s">
        <v>38</v>
      </c>
      <c r="AX886" s="12" t="s">
        <v>74</v>
      </c>
      <c r="AY886" s="258" t="s">
        <v>144</v>
      </c>
    </row>
    <row r="887" s="12" customFormat="1">
      <c r="B887" s="247"/>
      <c r="C887" s="248"/>
      <c r="D887" s="249" t="s">
        <v>155</v>
      </c>
      <c r="E887" s="250" t="s">
        <v>21</v>
      </c>
      <c r="F887" s="251" t="s">
        <v>1101</v>
      </c>
      <c r="G887" s="248"/>
      <c r="H887" s="252">
        <v>320.72000000000003</v>
      </c>
      <c r="I887" s="253"/>
      <c r="J887" s="248"/>
      <c r="K887" s="248"/>
      <c r="L887" s="254"/>
      <c r="M887" s="255"/>
      <c r="N887" s="256"/>
      <c r="O887" s="256"/>
      <c r="P887" s="256"/>
      <c r="Q887" s="256"/>
      <c r="R887" s="256"/>
      <c r="S887" s="256"/>
      <c r="T887" s="257"/>
      <c r="AT887" s="258" t="s">
        <v>155</v>
      </c>
      <c r="AU887" s="258" t="s">
        <v>83</v>
      </c>
      <c r="AV887" s="12" t="s">
        <v>83</v>
      </c>
      <c r="AW887" s="12" t="s">
        <v>38</v>
      </c>
      <c r="AX887" s="12" t="s">
        <v>74</v>
      </c>
      <c r="AY887" s="258" t="s">
        <v>144</v>
      </c>
    </row>
    <row r="888" s="12" customFormat="1">
      <c r="B888" s="247"/>
      <c r="C888" s="248"/>
      <c r="D888" s="249" t="s">
        <v>155</v>
      </c>
      <c r="E888" s="250" t="s">
        <v>21</v>
      </c>
      <c r="F888" s="251" t="s">
        <v>1102</v>
      </c>
      <c r="G888" s="248"/>
      <c r="H888" s="252">
        <v>89.549999999999997</v>
      </c>
      <c r="I888" s="253"/>
      <c r="J888" s="248"/>
      <c r="K888" s="248"/>
      <c r="L888" s="254"/>
      <c r="M888" s="255"/>
      <c r="N888" s="256"/>
      <c r="O888" s="256"/>
      <c r="P888" s="256"/>
      <c r="Q888" s="256"/>
      <c r="R888" s="256"/>
      <c r="S888" s="256"/>
      <c r="T888" s="257"/>
      <c r="AT888" s="258" t="s">
        <v>155</v>
      </c>
      <c r="AU888" s="258" t="s">
        <v>83</v>
      </c>
      <c r="AV888" s="12" t="s">
        <v>83</v>
      </c>
      <c r="AW888" s="12" t="s">
        <v>38</v>
      </c>
      <c r="AX888" s="12" t="s">
        <v>74</v>
      </c>
      <c r="AY888" s="258" t="s">
        <v>144</v>
      </c>
    </row>
    <row r="889" s="14" customFormat="1">
      <c r="B889" s="272"/>
      <c r="C889" s="273"/>
      <c r="D889" s="249" t="s">
        <v>155</v>
      </c>
      <c r="E889" s="274" t="s">
        <v>21</v>
      </c>
      <c r="F889" s="275" t="s">
        <v>249</v>
      </c>
      <c r="G889" s="273"/>
      <c r="H889" s="276">
        <v>1817.3299999999999</v>
      </c>
      <c r="I889" s="277"/>
      <c r="J889" s="273"/>
      <c r="K889" s="273"/>
      <c r="L889" s="278"/>
      <c r="M889" s="279"/>
      <c r="N889" s="280"/>
      <c r="O889" s="280"/>
      <c r="P889" s="280"/>
      <c r="Q889" s="280"/>
      <c r="R889" s="280"/>
      <c r="S889" s="280"/>
      <c r="T889" s="281"/>
      <c r="AT889" s="282" t="s">
        <v>155</v>
      </c>
      <c r="AU889" s="282" t="s">
        <v>83</v>
      </c>
      <c r="AV889" s="14" t="s">
        <v>145</v>
      </c>
      <c r="AW889" s="14" t="s">
        <v>38</v>
      </c>
      <c r="AX889" s="14" t="s">
        <v>74</v>
      </c>
      <c r="AY889" s="282" t="s">
        <v>144</v>
      </c>
    </row>
    <row r="890" s="12" customFormat="1">
      <c r="B890" s="247"/>
      <c r="C890" s="248"/>
      <c r="D890" s="249" t="s">
        <v>155</v>
      </c>
      <c r="E890" s="250" t="s">
        <v>21</v>
      </c>
      <c r="F890" s="251" t="s">
        <v>1103</v>
      </c>
      <c r="G890" s="248"/>
      <c r="H890" s="252">
        <v>100.95999999999999</v>
      </c>
      <c r="I890" s="253"/>
      <c r="J890" s="248"/>
      <c r="K890" s="248"/>
      <c r="L890" s="254"/>
      <c r="M890" s="255"/>
      <c r="N890" s="256"/>
      <c r="O890" s="256"/>
      <c r="P890" s="256"/>
      <c r="Q890" s="256"/>
      <c r="R890" s="256"/>
      <c r="S890" s="256"/>
      <c r="T890" s="257"/>
      <c r="AT890" s="258" t="s">
        <v>155</v>
      </c>
      <c r="AU890" s="258" t="s">
        <v>83</v>
      </c>
      <c r="AV890" s="12" t="s">
        <v>83</v>
      </c>
      <c r="AW890" s="12" t="s">
        <v>38</v>
      </c>
      <c r="AX890" s="12" t="s">
        <v>74</v>
      </c>
      <c r="AY890" s="258" t="s">
        <v>144</v>
      </c>
    </row>
    <row r="891" s="12" customFormat="1">
      <c r="B891" s="247"/>
      <c r="C891" s="248"/>
      <c r="D891" s="249" t="s">
        <v>155</v>
      </c>
      <c r="E891" s="250" t="s">
        <v>21</v>
      </c>
      <c r="F891" s="251" t="s">
        <v>1104</v>
      </c>
      <c r="G891" s="248"/>
      <c r="H891" s="252">
        <v>22.41</v>
      </c>
      <c r="I891" s="253"/>
      <c r="J891" s="248"/>
      <c r="K891" s="248"/>
      <c r="L891" s="254"/>
      <c r="M891" s="255"/>
      <c r="N891" s="256"/>
      <c r="O891" s="256"/>
      <c r="P891" s="256"/>
      <c r="Q891" s="256"/>
      <c r="R891" s="256"/>
      <c r="S891" s="256"/>
      <c r="T891" s="257"/>
      <c r="AT891" s="258" t="s">
        <v>155</v>
      </c>
      <c r="AU891" s="258" t="s">
        <v>83</v>
      </c>
      <c r="AV891" s="12" t="s">
        <v>83</v>
      </c>
      <c r="AW891" s="12" t="s">
        <v>38</v>
      </c>
      <c r="AX891" s="12" t="s">
        <v>74</v>
      </c>
      <c r="AY891" s="258" t="s">
        <v>144</v>
      </c>
    </row>
    <row r="892" s="12" customFormat="1">
      <c r="B892" s="247"/>
      <c r="C892" s="248"/>
      <c r="D892" s="249" t="s">
        <v>155</v>
      </c>
      <c r="E892" s="250" t="s">
        <v>21</v>
      </c>
      <c r="F892" s="251" t="s">
        <v>1105</v>
      </c>
      <c r="G892" s="248"/>
      <c r="H892" s="252">
        <v>7.71</v>
      </c>
      <c r="I892" s="253"/>
      <c r="J892" s="248"/>
      <c r="K892" s="248"/>
      <c r="L892" s="254"/>
      <c r="M892" s="255"/>
      <c r="N892" s="256"/>
      <c r="O892" s="256"/>
      <c r="P892" s="256"/>
      <c r="Q892" s="256"/>
      <c r="R892" s="256"/>
      <c r="S892" s="256"/>
      <c r="T892" s="257"/>
      <c r="AT892" s="258" t="s">
        <v>155</v>
      </c>
      <c r="AU892" s="258" t="s">
        <v>83</v>
      </c>
      <c r="AV892" s="12" t="s">
        <v>83</v>
      </c>
      <c r="AW892" s="12" t="s">
        <v>38</v>
      </c>
      <c r="AX892" s="12" t="s">
        <v>74</v>
      </c>
      <c r="AY892" s="258" t="s">
        <v>144</v>
      </c>
    </row>
    <row r="893" s="12" customFormat="1">
      <c r="B893" s="247"/>
      <c r="C893" s="248"/>
      <c r="D893" s="249" t="s">
        <v>155</v>
      </c>
      <c r="E893" s="250" t="s">
        <v>21</v>
      </c>
      <c r="F893" s="251" t="s">
        <v>1106</v>
      </c>
      <c r="G893" s="248"/>
      <c r="H893" s="252">
        <v>134.53999999999999</v>
      </c>
      <c r="I893" s="253"/>
      <c r="J893" s="248"/>
      <c r="K893" s="248"/>
      <c r="L893" s="254"/>
      <c r="M893" s="255"/>
      <c r="N893" s="256"/>
      <c r="O893" s="256"/>
      <c r="P893" s="256"/>
      <c r="Q893" s="256"/>
      <c r="R893" s="256"/>
      <c r="S893" s="256"/>
      <c r="T893" s="257"/>
      <c r="AT893" s="258" t="s">
        <v>155</v>
      </c>
      <c r="AU893" s="258" t="s">
        <v>83</v>
      </c>
      <c r="AV893" s="12" t="s">
        <v>83</v>
      </c>
      <c r="AW893" s="12" t="s">
        <v>38</v>
      </c>
      <c r="AX893" s="12" t="s">
        <v>74</v>
      </c>
      <c r="AY893" s="258" t="s">
        <v>144</v>
      </c>
    </row>
    <row r="894" s="12" customFormat="1">
      <c r="B894" s="247"/>
      <c r="C894" s="248"/>
      <c r="D894" s="249" t="s">
        <v>155</v>
      </c>
      <c r="E894" s="250" t="s">
        <v>21</v>
      </c>
      <c r="F894" s="251" t="s">
        <v>1107</v>
      </c>
      <c r="G894" s="248"/>
      <c r="H894" s="252">
        <v>40.350000000000001</v>
      </c>
      <c r="I894" s="253"/>
      <c r="J894" s="248"/>
      <c r="K894" s="248"/>
      <c r="L894" s="254"/>
      <c r="M894" s="255"/>
      <c r="N894" s="256"/>
      <c r="O894" s="256"/>
      <c r="P894" s="256"/>
      <c r="Q894" s="256"/>
      <c r="R894" s="256"/>
      <c r="S894" s="256"/>
      <c r="T894" s="257"/>
      <c r="AT894" s="258" t="s">
        <v>155</v>
      </c>
      <c r="AU894" s="258" t="s">
        <v>83</v>
      </c>
      <c r="AV894" s="12" t="s">
        <v>83</v>
      </c>
      <c r="AW894" s="12" t="s">
        <v>38</v>
      </c>
      <c r="AX894" s="12" t="s">
        <v>74</v>
      </c>
      <c r="AY894" s="258" t="s">
        <v>144</v>
      </c>
    </row>
    <row r="895" s="12" customFormat="1">
      <c r="B895" s="247"/>
      <c r="C895" s="248"/>
      <c r="D895" s="249" t="s">
        <v>155</v>
      </c>
      <c r="E895" s="250" t="s">
        <v>21</v>
      </c>
      <c r="F895" s="251" t="s">
        <v>1108</v>
      </c>
      <c r="G895" s="248"/>
      <c r="H895" s="252">
        <v>10.26</v>
      </c>
      <c r="I895" s="253"/>
      <c r="J895" s="248"/>
      <c r="K895" s="248"/>
      <c r="L895" s="254"/>
      <c r="M895" s="255"/>
      <c r="N895" s="256"/>
      <c r="O895" s="256"/>
      <c r="P895" s="256"/>
      <c r="Q895" s="256"/>
      <c r="R895" s="256"/>
      <c r="S895" s="256"/>
      <c r="T895" s="257"/>
      <c r="AT895" s="258" t="s">
        <v>155</v>
      </c>
      <c r="AU895" s="258" t="s">
        <v>83</v>
      </c>
      <c r="AV895" s="12" t="s">
        <v>83</v>
      </c>
      <c r="AW895" s="12" t="s">
        <v>38</v>
      </c>
      <c r="AX895" s="12" t="s">
        <v>74</v>
      </c>
      <c r="AY895" s="258" t="s">
        <v>144</v>
      </c>
    </row>
    <row r="896" s="12" customFormat="1">
      <c r="B896" s="247"/>
      <c r="C896" s="248"/>
      <c r="D896" s="249" t="s">
        <v>155</v>
      </c>
      <c r="E896" s="250" t="s">
        <v>21</v>
      </c>
      <c r="F896" s="251" t="s">
        <v>1109</v>
      </c>
      <c r="G896" s="248"/>
      <c r="H896" s="252">
        <v>10.26</v>
      </c>
      <c r="I896" s="253"/>
      <c r="J896" s="248"/>
      <c r="K896" s="248"/>
      <c r="L896" s="254"/>
      <c r="M896" s="255"/>
      <c r="N896" s="256"/>
      <c r="O896" s="256"/>
      <c r="P896" s="256"/>
      <c r="Q896" s="256"/>
      <c r="R896" s="256"/>
      <c r="S896" s="256"/>
      <c r="T896" s="257"/>
      <c r="AT896" s="258" t="s">
        <v>155</v>
      </c>
      <c r="AU896" s="258" t="s">
        <v>83</v>
      </c>
      <c r="AV896" s="12" t="s">
        <v>83</v>
      </c>
      <c r="AW896" s="12" t="s">
        <v>38</v>
      </c>
      <c r="AX896" s="12" t="s">
        <v>74</v>
      </c>
      <c r="AY896" s="258" t="s">
        <v>144</v>
      </c>
    </row>
    <row r="897" s="12" customFormat="1">
      <c r="B897" s="247"/>
      <c r="C897" s="248"/>
      <c r="D897" s="249" t="s">
        <v>155</v>
      </c>
      <c r="E897" s="250" t="s">
        <v>21</v>
      </c>
      <c r="F897" s="251" t="s">
        <v>1110</v>
      </c>
      <c r="G897" s="248"/>
      <c r="H897" s="252">
        <v>15.08</v>
      </c>
      <c r="I897" s="253"/>
      <c r="J897" s="248"/>
      <c r="K897" s="248"/>
      <c r="L897" s="254"/>
      <c r="M897" s="255"/>
      <c r="N897" s="256"/>
      <c r="O897" s="256"/>
      <c r="P897" s="256"/>
      <c r="Q897" s="256"/>
      <c r="R897" s="256"/>
      <c r="S897" s="256"/>
      <c r="T897" s="257"/>
      <c r="AT897" s="258" t="s">
        <v>155</v>
      </c>
      <c r="AU897" s="258" t="s">
        <v>83</v>
      </c>
      <c r="AV897" s="12" t="s">
        <v>83</v>
      </c>
      <c r="AW897" s="12" t="s">
        <v>38</v>
      </c>
      <c r="AX897" s="12" t="s">
        <v>74</v>
      </c>
      <c r="AY897" s="258" t="s">
        <v>144</v>
      </c>
    </row>
    <row r="898" s="12" customFormat="1">
      <c r="B898" s="247"/>
      <c r="C898" s="248"/>
      <c r="D898" s="249" t="s">
        <v>155</v>
      </c>
      <c r="E898" s="250" t="s">
        <v>21</v>
      </c>
      <c r="F898" s="251" t="s">
        <v>1111</v>
      </c>
      <c r="G898" s="248"/>
      <c r="H898" s="252">
        <v>15.08</v>
      </c>
      <c r="I898" s="253"/>
      <c r="J898" s="248"/>
      <c r="K898" s="248"/>
      <c r="L898" s="254"/>
      <c r="M898" s="255"/>
      <c r="N898" s="256"/>
      <c r="O898" s="256"/>
      <c r="P898" s="256"/>
      <c r="Q898" s="256"/>
      <c r="R898" s="256"/>
      <c r="S898" s="256"/>
      <c r="T898" s="257"/>
      <c r="AT898" s="258" t="s">
        <v>155</v>
      </c>
      <c r="AU898" s="258" t="s">
        <v>83</v>
      </c>
      <c r="AV898" s="12" t="s">
        <v>83</v>
      </c>
      <c r="AW898" s="12" t="s">
        <v>38</v>
      </c>
      <c r="AX898" s="12" t="s">
        <v>74</v>
      </c>
      <c r="AY898" s="258" t="s">
        <v>144</v>
      </c>
    </row>
    <row r="899" s="12" customFormat="1">
      <c r="B899" s="247"/>
      <c r="C899" s="248"/>
      <c r="D899" s="249" t="s">
        <v>155</v>
      </c>
      <c r="E899" s="250" t="s">
        <v>21</v>
      </c>
      <c r="F899" s="251" t="s">
        <v>1112</v>
      </c>
      <c r="G899" s="248"/>
      <c r="H899" s="252">
        <v>53.560000000000002</v>
      </c>
      <c r="I899" s="253"/>
      <c r="J899" s="248"/>
      <c r="K899" s="248"/>
      <c r="L899" s="254"/>
      <c r="M899" s="255"/>
      <c r="N899" s="256"/>
      <c r="O899" s="256"/>
      <c r="P899" s="256"/>
      <c r="Q899" s="256"/>
      <c r="R899" s="256"/>
      <c r="S899" s="256"/>
      <c r="T899" s="257"/>
      <c r="AT899" s="258" t="s">
        <v>155</v>
      </c>
      <c r="AU899" s="258" t="s">
        <v>83</v>
      </c>
      <c r="AV899" s="12" t="s">
        <v>83</v>
      </c>
      <c r="AW899" s="12" t="s">
        <v>38</v>
      </c>
      <c r="AX899" s="12" t="s">
        <v>74</v>
      </c>
      <c r="AY899" s="258" t="s">
        <v>144</v>
      </c>
    </row>
    <row r="900" s="12" customFormat="1">
      <c r="B900" s="247"/>
      <c r="C900" s="248"/>
      <c r="D900" s="249" t="s">
        <v>155</v>
      </c>
      <c r="E900" s="250" t="s">
        <v>21</v>
      </c>
      <c r="F900" s="251" t="s">
        <v>1113</v>
      </c>
      <c r="G900" s="248"/>
      <c r="H900" s="252">
        <v>122.05</v>
      </c>
      <c r="I900" s="253"/>
      <c r="J900" s="248"/>
      <c r="K900" s="248"/>
      <c r="L900" s="254"/>
      <c r="M900" s="255"/>
      <c r="N900" s="256"/>
      <c r="O900" s="256"/>
      <c r="P900" s="256"/>
      <c r="Q900" s="256"/>
      <c r="R900" s="256"/>
      <c r="S900" s="256"/>
      <c r="T900" s="257"/>
      <c r="AT900" s="258" t="s">
        <v>155</v>
      </c>
      <c r="AU900" s="258" t="s">
        <v>83</v>
      </c>
      <c r="AV900" s="12" t="s">
        <v>83</v>
      </c>
      <c r="AW900" s="12" t="s">
        <v>38</v>
      </c>
      <c r="AX900" s="12" t="s">
        <v>74</v>
      </c>
      <c r="AY900" s="258" t="s">
        <v>144</v>
      </c>
    </row>
    <row r="901" s="12" customFormat="1">
      <c r="B901" s="247"/>
      <c r="C901" s="248"/>
      <c r="D901" s="249" t="s">
        <v>155</v>
      </c>
      <c r="E901" s="250" t="s">
        <v>21</v>
      </c>
      <c r="F901" s="251" t="s">
        <v>1114</v>
      </c>
      <c r="G901" s="248"/>
      <c r="H901" s="252">
        <v>227.91</v>
      </c>
      <c r="I901" s="253"/>
      <c r="J901" s="248"/>
      <c r="K901" s="248"/>
      <c r="L901" s="254"/>
      <c r="M901" s="255"/>
      <c r="N901" s="256"/>
      <c r="O901" s="256"/>
      <c r="P901" s="256"/>
      <c r="Q901" s="256"/>
      <c r="R901" s="256"/>
      <c r="S901" s="256"/>
      <c r="T901" s="257"/>
      <c r="AT901" s="258" t="s">
        <v>155</v>
      </c>
      <c r="AU901" s="258" t="s">
        <v>83</v>
      </c>
      <c r="AV901" s="12" t="s">
        <v>83</v>
      </c>
      <c r="AW901" s="12" t="s">
        <v>38</v>
      </c>
      <c r="AX901" s="12" t="s">
        <v>74</v>
      </c>
      <c r="AY901" s="258" t="s">
        <v>144</v>
      </c>
    </row>
    <row r="902" s="14" customFormat="1">
      <c r="B902" s="272"/>
      <c r="C902" s="273"/>
      <c r="D902" s="249" t="s">
        <v>155</v>
      </c>
      <c r="E902" s="274" t="s">
        <v>21</v>
      </c>
      <c r="F902" s="275" t="s">
        <v>253</v>
      </c>
      <c r="G902" s="273"/>
      <c r="H902" s="276">
        <v>760.16999999999996</v>
      </c>
      <c r="I902" s="277"/>
      <c r="J902" s="273"/>
      <c r="K902" s="273"/>
      <c r="L902" s="278"/>
      <c r="M902" s="279"/>
      <c r="N902" s="280"/>
      <c r="O902" s="280"/>
      <c r="P902" s="280"/>
      <c r="Q902" s="280"/>
      <c r="R902" s="280"/>
      <c r="S902" s="280"/>
      <c r="T902" s="281"/>
      <c r="AT902" s="282" t="s">
        <v>155</v>
      </c>
      <c r="AU902" s="282" t="s">
        <v>83</v>
      </c>
      <c r="AV902" s="14" t="s">
        <v>145</v>
      </c>
      <c r="AW902" s="14" t="s">
        <v>38</v>
      </c>
      <c r="AX902" s="14" t="s">
        <v>74</v>
      </c>
      <c r="AY902" s="282" t="s">
        <v>144</v>
      </c>
    </row>
    <row r="903" s="13" customFormat="1">
      <c r="B903" s="261"/>
      <c r="C903" s="262"/>
      <c r="D903" s="249" t="s">
        <v>155</v>
      </c>
      <c r="E903" s="263" t="s">
        <v>21</v>
      </c>
      <c r="F903" s="264" t="s">
        <v>181</v>
      </c>
      <c r="G903" s="262"/>
      <c r="H903" s="265">
        <v>3249.4000000000001</v>
      </c>
      <c r="I903" s="266"/>
      <c r="J903" s="262"/>
      <c r="K903" s="262"/>
      <c r="L903" s="267"/>
      <c r="M903" s="268"/>
      <c r="N903" s="269"/>
      <c r="O903" s="269"/>
      <c r="P903" s="269"/>
      <c r="Q903" s="269"/>
      <c r="R903" s="269"/>
      <c r="S903" s="269"/>
      <c r="T903" s="270"/>
      <c r="AT903" s="271" t="s">
        <v>155</v>
      </c>
      <c r="AU903" s="271" t="s">
        <v>83</v>
      </c>
      <c r="AV903" s="13" t="s">
        <v>153</v>
      </c>
      <c r="AW903" s="13" t="s">
        <v>38</v>
      </c>
      <c r="AX903" s="13" t="s">
        <v>81</v>
      </c>
      <c r="AY903" s="271" t="s">
        <v>144</v>
      </c>
    </row>
    <row r="904" s="1" customFormat="1" ht="25.5" customHeight="1">
      <c r="B904" s="46"/>
      <c r="C904" s="235" t="s">
        <v>1115</v>
      </c>
      <c r="D904" s="235" t="s">
        <v>148</v>
      </c>
      <c r="E904" s="236" t="s">
        <v>1116</v>
      </c>
      <c r="F904" s="237" t="s">
        <v>1117</v>
      </c>
      <c r="G904" s="238" t="s">
        <v>172</v>
      </c>
      <c r="H904" s="239">
        <v>251.38</v>
      </c>
      <c r="I904" s="240"/>
      <c r="J904" s="241">
        <f>ROUND(I904*H904,2)</f>
        <v>0</v>
      </c>
      <c r="K904" s="237" t="s">
        <v>152</v>
      </c>
      <c r="L904" s="72"/>
      <c r="M904" s="242" t="s">
        <v>21</v>
      </c>
      <c r="N904" s="243" t="s">
        <v>45</v>
      </c>
      <c r="O904" s="47"/>
      <c r="P904" s="244">
        <f>O904*H904</f>
        <v>0</v>
      </c>
      <c r="Q904" s="244">
        <v>0.00012999999999999999</v>
      </c>
      <c r="R904" s="244">
        <f>Q904*H904</f>
        <v>0.032679399999999997</v>
      </c>
      <c r="S904" s="244">
        <v>0</v>
      </c>
      <c r="T904" s="245">
        <f>S904*H904</f>
        <v>0</v>
      </c>
      <c r="AR904" s="24" t="s">
        <v>567</v>
      </c>
      <c r="AT904" s="24" t="s">
        <v>148</v>
      </c>
      <c r="AU904" s="24" t="s">
        <v>83</v>
      </c>
      <c r="AY904" s="24" t="s">
        <v>144</v>
      </c>
      <c r="BE904" s="246">
        <f>IF(N904="základní",J904,0)</f>
        <v>0</v>
      </c>
      <c r="BF904" s="246">
        <f>IF(N904="snížená",J904,0)</f>
        <v>0</v>
      </c>
      <c r="BG904" s="246">
        <f>IF(N904="zákl. přenesená",J904,0)</f>
        <v>0</v>
      </c>
      <c r="BH904" s="246">
        <f>IF(N904="sníž. přenesená",J904,0)</f>
        <v>0</v>
      </c>
      <c r="BI904" s="246">
        <f>IF(N904="nulová",J904,0)</f>
        <v>0</v>
      </c>
      <c r="BJ904" s="24" t="s">
        <v>81</v>
      </c>
      <c r="BK904" s="246">
        <f>ROUND(I904*H904,2)</f>
        <v>0</v>
      </c>
      <c r="BL904" s="24" t="s">
        <v>567</v>
      </c>
      <c r="BM904" s="24" t="s">
        <v>1118</v>
      </c>
    </row>
    <row r="905" s="12" customFormat="1">
      <c r="B905" s="247"/>
      <c r="C905" s="248"/>
      <c r="D905" s="249" t="s">
        <v>155</v>
      </c>
      <c r="E905" s="250" t="s">
        <v>21</v>
      </c>
      <c r="F905" s="251" t="s">
        <v>1119</v>
      </c>
      <c r="G905" s="248"/>
      <c r="H905" s="252">
        <v>70.5</v>
      </c>
      <c r="I905" s="253"/>
      <c r="J905" s="248"/>
      <c r="K905" s="248"/>
      <c r="L905" s="254"/>
      <c r="M905" s="255"/>
      <c r="N905" s="256"/>
      <c r="O905" s="256"/>
      <c r="P905" s="256"/>
      <c r="Q905" s="256"/>
      <c r="R905" s="256"/>
      <c r="S905" s="256"/>
      <c r="T905" s="257"/>
      <c r="AT905" s="258" t="s">
        <v>155</v>
      </c>
      <c r="AU905" s="258" t="s">
        <v>83</v>
      </c>
      <c r="AV905" s="12" t="s">
        <v>83</v>
      </c>
      <c r="AW905" s="12" t="s">
        <v>38</v>
      </c>
      <c r="AX905" s="12" t="s">
        <v>74</v>
      </c>
      <c r="AY905" s="258" t="s">
        <v>144</v>
      </c>
    </row>
    <row r="906" s="12" customFormat="1">
      <c r="B906" s="247"/>
      <c r="C906" s="248"/>
      <c r="D906" s="249" t="s">
        <v>155</v>
      </c>
      <c r="E906" s="250" t="s">
        <v>21</v>
      </c>
      <c r="F906" s="251" t="s">
        <v>1120</v>
      </c>
      <c r="G906" s="248"/>
      <c r="H906" s="252">
        <v>82.280000000000001</v>
      </c>
      <c r="I906" s="253"/>
      <c r="J906" s="248"/>
      <c r="K906" s="248"/>
      <c r="L906" s="254"/>
      <c r="M906" s="255"/>
      <c r="N906" s="256"/>
      <c r="O906" s="256"/>
      <c r="P906" s="256"/>
      <c r="Q906" s="256"/>
      <c r="R906" s="256"/>
      <c r="S906" s="256"/>
      <c r="T906" s="257"/>
      <c r="AT906" s="258" t="s">
        <v>155</v>
      </c>
      <c r="AU906" s="258" t="s">
        <v>83</v>
      </c>
      <c r="AV906" s="12" t="s">
        <v>83</v>
      </c>
      <c r="AW906" s="12" t="s">
        <v>38</v>
      </c>
      <c r="AX906" s="12" t="s">
        <v>74</v>
      </c>
      <c r="AY906" s="258" t="s">
        <v>144</v>
      </c>
    </row>
    <row r="907" s="12" customFormat="1">
      <c r="B907" s="247"/>
      <c r="C907" s="248"/>
      <c r="D907" s="249" t="s">
        <v>155</v>
      </c>
      <c r="E907" s="250" t="s">
        <v>21</v>
      </c>
      <c r="F907" s="251" t="s">
        <v>1121</v>
      </c>
      <c r="G907" s="248"/>
      <c r="H907" s="252">
        <v>98.599999999999994</v>
      </c>
      <c r="I907" s="253"/>
      <c r="J907" s="248"/>
      <c r="K907" s="248"/>
      <c r="L907" s="254"/>
      <c r="M907" s="255"/>
      <c r="N907" s="256"/>
      <c r="O907" s="256"/>
      <c r="P907" s="256"/>
      <c r="Q907" s="256"/>
      <c r="R907" s="256"/>
      <c r="S907" s="256"/>
      <c r="T907" s="257"/>
      <c r="AT907" s="258" t="s">
        <v>155</v>
      </c>
      <c r="AU907" s="258" t="s">
        <v>83</v>
      </c>
      <c r="AV907" s="12" t="s">
        <v>83</v>
      </c>
      <c r="AW907" s="12" t="s">
        <v>38</v>
      </c>
      <c r="AX907" s="12" t="s">
        <v>74</v>
      </c>
      <c r="AY907" s="258" t="s">
        <v>144</v>
      </c>
    </row>
    <row r="908" s="13" customFormat="1">
      <c r="B908" s="261"/>
      <c r="C908" s="262"/>
      <c r="D908" s="249" t="s">
        <v>155</v>
      </c>
      <c r="E908" s="263" t="s">
        <v>21</v>
      </c>
      <c r="F908" s="264" t="s">
        <v>181</v>
      </c>
      <c r="G908" s="262"/>
      <c r="H908" s="265">
        <v>251.38</v>
      </c>
      <c r="I908" s="266"/>
      <c r="J908" s="262"/>
      <c r="K908" s="262"/>
      <c r="L908" s="267"/>
      <c r="M908" s="268"/>
      <c r="N908" s="269"/>
      <c r="O908" s="269"/>
      <c r="P908" s="269"/>
      <c r="Q908" s="269"/>
      <c r="R908" s="269"/>
      <c r="S908" s="269"/>
      <c r="T908" s="270"/>
      <c r="AT908" s="271" t="s">
        <v>155</v>
      </c>
      <c r="AU908" s="271" t="s">
        <v>83</v>
      </c>
      <c r="AV908" s="13" t="s">
        <v>153</v>
      </c>
      <c r="AW908" s="13" t="s">
        <v>38</v>
      </c>
      <c r="AX908" s="13" t="s">
        <v>81</v>
      </c>
      <c r="AY908" s="271" t="s">
        <v>144</v>
      </c>
    </row>
    <row r="909" s="11" customFormat="1" ht="29.88" customHeight="1">
      <c r="B909" s="219"/>
      <c r="C909" s="220"/>
      <c r="D909" s="221" t="s">
        <v>73</v>
      </c>
      <c r="E909" s="233" t="s">
        <v>1122</v>
      </c>
      <c r="F909" s="233" t="s">
        <v>1123</v>
      </c>
      <c r="G909" s="220"/>
      <c r="H909" s="220"/>
      <c r="I909" s="223"/>
      <c r="J909" s="234">
        <f>BK909</f>
        <v>0</v>
      </c>
      <c r="K909" s="220"/>
      <c r="L909" s="225"/>
      <c r="M909" s="226"/>
      <c r="N909" s="227"/>
      <c r="O909" s="227"/>
      <c r="P909" s="228">
        <f>SUM(P910:P911)</f>
        <v>0</v>
      </c>
      <c r="Q909" s="227"/>
      <c r="R909" s="228">
        <f>SUM(R910:R911)</f>
        <v>3</v>
      </c>
      <c r="S909" s="227"/>
      <c r="T909" s="229">
        <f>SUM(T910:T911)</f>
        <v>0</v>
      </c>
      <c r="AR909" s="230" t="s">
        <v>83</v>
      </c>
      <c r="AT909" s="231" t="s">
        <v>73</v>
      </c>
      <c r="AU909" s="231" t="s">
        <v>81</v>
      </c>
      <c r="AY909" s="230" t="s">
        <v>144</v>
      </c>
      <c r="BK909" s="232">
        <f>SUM(BK910:BK911)</f>
        <v>0</v>
      </c>
    </row>
    <row r="910" s="1" customFormat="1" ht="16.5" customHeight="1">
      <c r="B910" s="46"/>
      <c r="C910" s="235" t="s">
        <v>1124</v>
      </c>
      <c r="D910" s="235" t="s">
        <v>148</v>
      </c>
      <c r="E910" s="236" t="s">
        <v>1125</v>
      </c>
      <c r="F910" s="237" t="s">
        <v>1126</v>
      </c>
      <c r="G910" s="238" t="s">
        <v>1127</v>
      </c>
      <c r="H910" s="239">
        <v>1</v>
      </c>
      <c r="I910" s="240"/>
      <c r="J910" s="241">
        <f>ROUND(I910*H910,2)</f>
        <v>0</v>
      </c>
      <c r="K910" s="237" t="s">
        <v>21</v>
      </c>
      <c r="L910" s="72"/>
      <c r="M910" s="242" t="s">
        <v>21</v>
      </c>
      <c r="N910" s="243" t="s">
        <v>45</v>
      </c>
      <c r="O910" s="47"/>
      <c r="P910" s="244">
        <f>O910*H910</f>
        <v>0</v>
      </c>
      <c r="Q910" s="244">
        <v>3</v>
      </c>
      <c r="R910" s="244">
        <f>Q910*H910</f>
        <v>3</v>
      </c>
      <c r="S910" s="244">
        <v>0</v>
      </c>
      <c r="T910" s="245">
        <f>S910*H910</f>
        <v>0</v>
      </c>
      <c r="AR910" s="24" t="s">
        <v>567</v>
      </c>
      <c r="AT910" s="24" t="s">
        <v>148</v>
      </c>
      <c r="AU910" s="24" t="s">
        <v>83</v>
      </c>
      <c r="AY910" s="24" t="s">
        <v>144</v>
      </c>
      <c r="BE910" s="246">
        <f>IF(N910="základní",J910,0)</f>
        <v>0</v>
      </c>
      <c r="BF910" s="246">
        <f>IF(N910="snížená",J910,0)</f>
        <v>0</v>
      </c>
      <c r="BG910" s="246">
        <f>IF(N910="zákl. přenesená",J910,0)</f>
        <v>0</v>
      </c>
      <c r="BH910" s="246">
        <f>IF(N910="sníž. přenesená",J910,0)</f>
        <v>0</v>
      </c>
      <c r="BI910" s="246">
        <f>IF(N910="nulová",J910,0)</f>
        <v>0</v>
      </c>
      <c r="BJ910" s="24" t="s">
        <v>81</v>
      </c>
      <c r="BK910" s="246">
        <f>ROUND(I910*H910,2)</f>
        <v>0</v>
      </c>
      <c r="BL910" s="24" t="s">
        <v>567</v>
      </c>
      <c r="BM910" s="24" t="s">
        <v>1128</v>
      </c>
    </row>
    <row r="911" s="12" customFormat="1">
      <c r="B911" s="247"/>
      <c r="C911" s="248"/>
      <c r="D911" s="249" t="s">
        <v>155</v>
      </c>
      <c r="E911" s="250" t="s">
        <v>21</v>
      </c>
      <c r="F911" s="251" t="s">
        <v>1129</v>
      </c>
      <c r="G911" s="248"/>
      <c r="H911" s="252">
        <v>1</v>
      </c>
      <c r="I911" s="253"/>
      <c r="J911" s="248"/>
      <c r="K911" s="248"/>
      <c r="L911" s="254"/>
      <c r="M911" s="255"/>
      <c r="N911" s="256"/>
      <c r="O911" s="256"/>
      <c r="P911" s="256"/>
      <c r="Q911" s="256"/>
      <c r="R911" s="256"/>
      <c r="S911" s="256"/>
      <c r="T911" s="257"/>
      <c r="AT911" s="258" t="s">
        <v>155</v>
      </c>
      <c r="AU911" s="258" t="s">
        <v>83</v>
      </c>
      <c r="AV911" s="12" t="s">
        <v>83</v>
      </c>
      <c r="AW911" s="12" t="s">
        <v>38</v>
      </c>
      <c r="AX911" s="12" t="s">
        <v>81</v>
      </c>
      <c r="AY911" s="258" t="s">
        <v>144</v>
      </c>
    </row>
    <row r="912" s="11" customFormat="1" ht="37.44" customHeight="1">
      <c r="B912" s="219"/>
      <c r="C912" s="220"/>
      <c r="D912" s="221" t="s">
        <v>73</v>
      </c>
      <c r="E912" s="222" t="s">
        <v>1130</v>
      </c>
      <c r="F912" s="222" t="s">
        <v>1131</v>
      </c>
      <c r="G912" s="220"/>
      <c r="H912" s="220"/>
      <c r="I912" s="223"/>
      <c r="J912" s="224">
        <f>BK912</f>
        <v>0</v>
      </c>
      <c r="K912" s="220"/>
      <c r="L912" s="225"/>
      <c r="M912" s="226"/>
      <c r="N912" s="227"/>
      <c r="O912" s="227"/>
      <c r="P912" s="228">
        <f>SUM(P913:P926)</f>
        <v>0</v>
      </c>
      <c r="Q912" s="227"/>
      <c r="R912" s="228">
        <f>SUM(R913:R926)</f>
        <v>0</v>
      </c>
      <c r="S912" s="227"/>
      <c r="T912" s="229">
        <f>SUM(T913:T926)</f>
        <v>0</v>
      </c>
      <c r="AR912" s="230" t="s">
        <v>153</v>
      </c>
      <c r="AT912" s="231" t="s">
        <v>73</v>
      </c>
      <c r="AU912" s="231" t="s">
        <v>74</v>
      </c>
      <c r="AY912" s="230" t="s">
        <v>144</v>
      </c>
      <c r="BK912" s="232">
        <f>SUM(BK913:BK926)</f>
        <v>0</v>
      </c>
    </row>
    <row r="913" s="1" customFormat="1" ht="25.5" customHeight="1">
      <c r="B913" s="46"/>
      <c r="C913" s="235" t="s">
        <v>1132</v>
      </c>
      <c r="D913" s="235" t="s">
        <v>148</v>
      </c>
      <c r="E913" s="236" t="s">
        <v>1133</v>
      </c>
      <c r="F913" s="237" t="s">
        <v>1134</v>
      </c>
      <c r="G913" s="238" t="s">
        <v>1135</v>
      </c>
      <c r="H913" s="239">
        <v>24</v>
      </c>
      <c r="I913" s="240"/>
      <c r="J913" s="241">
        <f>ROUND(I913*H913,2)</f>
        <v>0</v>
      </c>
      <c r="K913" s="237" t="s">
        <v>152</v>
      </c>
      <c r="L913" s="72"/>
      <c r="M913" s="242" t="s">
        <v>21</v>
      </c>
      <c r="N913" s="243" t="s">
        <v>45</v>
      </c>
      <c r="O913" s="47"/>
      <c r="P913" s="244">
        <f>O913*H913</f>
        <v>0</v>
      </c>
      <c r="Q913" s="244">
        <v>0</v>
      </c>
      <c r="R913" s="244">
        <f>Q913*H913</f>
        <v>0</v>
      </c>
      <c r="S913" s="244">
        <v>0</v>
      </c>
      <c r="T913" s="245">
        <f>S913*H913</f>
        <v>0</v>
      </c>
      <c r="AR913" s="24" t="s">
        <v>1136</v>
      </c>
      <c r="AT913" s="24" t="s">
        <v>148</v>
      </c>
      <c r="AU913" s="24" t="s">
        <v>81</v>
      </c>
      <c r="AY913" s="24" t="s">
        <v>144</v>
      </c>
      <c r="BE913" s="246">
        <f>IF(N913="základní",J913,0)</f>
        <v>0</v>
      </c>
      <c r="BF913" s="246">
        <f>IF(N913="snížená",J913,0)</f>
        <v>0</v>
      </c>
      <c r="BG913" s="246">
        <f>IF(N913="zákl. přenesená",J913,0)</f>
        <v>0</v>
      </c>
      <c r="BH913" s="246">
        <f>IF(N913="sníž. přenesená",J913,0)</f>
        <v>0</v>
      </c>
      <c r="BI913" s="246">
        <f>IF(N913="nulová",J913,0)</f>
        <v>0</v>
      </c>
      <c r="BJ913" s="24" t="s">
        <v>81</v>
      </c>
      <c r="BK913" s="246">
        <f>ROUND(I913*H913,2)</f>
        <v>0</v>
      </c>
      <c r="BL913" s="24" t="s">
        <v>1136</v>
      </c>
      <c r="BM913" s="24" t="s">
        <v>1137</v>
      </c>
    </row>
    <row r="914" s="12" customFormat="1">
      <c r="B914" s="247"/>
      <c r="C914" s="248"/>
      <c r="D914" s="249" t="s">
        <v>155</v>
      </c>
      <c r="E914" s="250" t="s">
        <v>21</v>
      </c>
      <c r="F914" s="251" t="s">
        <v>1138</v>
      </c>
      <c r="G914" s="248"/>
      <c r="H914" s="252">
        <v>24</v>
      </c>
      <c r="I914" s="253"/>
      <c r="J914" s="248"/>
      <c r="K914" s="248"/>
      <c r="L914" s="254"/>
      <c r="M914" s="255"/>
      <c r="N914" s="256"/>
      <c r="O914" s="256"/>
      <c r="P914" s="256"/>
      <c r="Q914" s="256"/>
      <c r="R914" s="256"/>
      <c r="S914" s="256"/>
      <c r="T914" s="257"/>
      <c r="AT914" s="258" t="s">
        <v>155</v>
      </c>
      <c r="AU914" s="258" t="s">
        <v>81</v>
      </c>
      <c r="AV914" s="12" t="s">
        <v>83</v>
      </c>
      <c r="AW914" s="12" t="s">
        <v>38</v>
      </c>
      <c r="AX914" s="12" t="s">
        <v>81</v>
      </c>
      <c r="AY914" s="258" t="s">
        <v>144</v>
      </c>
    </row>
    <row r="915" s="1" customFormat="1" ht="16.5" customHeight="1">
      <c r="B915" s="46"/>
      <c r="C915" s="235" t="s">
        <v>1139</v>
      </c>
      <c r="D915" s="235" t="s">
        <v>148</v>
      </c>
      <c r="E915" s="236" t="s">
        <v>1140</v>
      </c>
      <c r="F915" s="237" t="s">
        <v>1141</v>
      </c>
      <c r="G915" s="238" t="s">
        <v>1135</v>
      </c>
      <c r="H915" s="239">
        <v>80</v>
      </c>
      <c r="I915" s="240"/>
      <c r="J915" s="241">
        <f>ROUND(I915*H915,2)</f>
        <v>0</v>
      </c>
      <c r="K915" s="237" t="s">
        <v>152</v>
      </c>
      <c r="L915" s="72"/>
      <c r="M915" s="242" t="s">
        <v>21</v>
      </c>
      <c r="N915" s="243" t="s">
        <v>45</v>
      </c>
      <c r="O915" s="47"/>
      <c r="P915" s="244">
        <f>O915*H915</f>
        <v>0</v>
      </c>
      <c r="Q915" s="244">
        <v>0</v>
      </c>
      <c r="R915" s="244">
        <f>Q915*H915</f>
        <v>0</v>
      </c>
      <c r="S915" s="244">
        <v>0</v>
      </c>
      <c r="T915" s="245">
        <f>S915*H915</f>
        <v>0</v>
      </c>
      <c r="AR915" s="24" t="s">
        <v>1136</v>
      </c>
      <c r="AT915" s="24" t="s">
        <v>148</v>
      </c>
      <c r="AU915" s="24" t="s">
        <v>81</v>
      </c>
      <c r="AY915" s="24" t="s">
        <v>144</v>
      </c>
      <c r="BE915" s="246">
        <f>IF(N915="základní",J915,0)</f>
        <v>0</v>
      </c>
      <c r="BF915" s="246">
        <f>IF(N915="snížená",J915,0)</f>
        <v>0</v>
      </c>
      <c r="BG915" s="246">
        <f>IF(N915="zákl. přenesená",J915,0)</f>
        <v>0</v>
      </c>
      <c r="BH915" s="246">
        <f>IF(N915="sníž. přenesená",J915,0)</f>
        <v>0</v>
      </c>
      <c r="BI915" s="246">
        <f>IF(N915="nulová",J915,0)</f>
        <v>0</v>
      </c>
      <c r="BJ915" s="24" t="s">
        <v>81</v>
      </c>
      <c r="BK915" s="246">
        <f>ROUND(I915*H915,2)</f>
        <v>0</v>
      </c>
      <c r="BL915" s="24" t="s">
        <v>1136</v>
      </c>
      <c r="BM915" s="24" t="s">
        <v>1142</v>
      </c>
    </row>
    <row r="916" s="12" customFormat="1">
      <c r="B916" s="247"/>
      <c r="C916" s="248"/>
      <c r="D916" s="249" t="s">
        <v>155</v>
      </c>
      <c r="E916" s="250" t="s">
        <v>21</v>
      </c>
      <c r="F916" s="251" t="s">
        <v>1143</v>
      </c>
      <c r="G916" s="248"/>
      <c r="H916" s="252">
        <v>80</v>
      </c>
      <c r="I916" s="253"/>
      <c r="J916" s="248"/>
      <c r="K916" s="248"/>
      <c r="L916" s="254"/>
      <c r="M916" s="255"/>
      <c r="N916" s="256"/>
      <c r="O916" s="256"/>
      <c r="P916" s="256"/>
      <c r="Q916" s="256"/>
      <c r="R916" s="256"/>
      <c r="S916" s="256"/>
      <c r="T916" s="257"/>
      <c r="AT916" s="258" t="s">
        <v>155</v>
      </c>
      <c r="AU916" s="258" t="s">
        <v>81</v>
      </c>
      <c r="AV916" s="12" t="s">
        <v>83</v>
      </c>
      <c r="AW916" s="12" t="s">
        <v>38</v>
      </c>
      <c r="AX916" s="12" t="s">
        <v>81</v>
      </c>
      <c r="AY916" s="258" t="s">
        <v>144</v>
      </c>
    </row>
    <row r="917" s="1" customFormat="1" ht="25.5" customHeight="1">
      <c r="B917" s="46"/>
      <c r="C917" s="235" t="s">
        <v>1144</v>
      </c>
      <c r="D917" s="235" t="s">
        <v>148</v>
      </c>
      <c r="E917" s="236" t="s">
        <v>1145</v>
      </c>
      <c r="F917" s="237" t="s">
        <v>1146</v>
      </c>
      <c r="G917" s="238" t="s">
        <v>1135</v>
      </c>
      <c r="H917" s="239">
        <v>80</v>
      </c>
      <c r="I917" s="240"/>
      <c r="J917" s="241">
        <f>ROUND(I917*H917,2)</f>
        <v>0</v>
      </c>
      <c r="K917" s="237" t="s">
        <v>152</v>
      </c>
      <c r="L917" s="72"/>
      <c r="M917" s="242" t="s">
        <v>21</v>
      </c>
      <c r="N917" s="243" t="s">
        <v>45</v>
      </c>
      <c r="O917" s="47"/>
      <c r="P917" s="244">
        <f>O917*H917</f>
        <v>0</v>
      </c>
      <c r="Q917" s="244">
        <v>0</v>
      </c>
      <c r="R917" s="244">
        <f>Q917*H917</f>
        <v>0</v>
      </c>
      <c r="S917" s="244">
        <v>0</v>
      </c>
      <c r="T917" s="245">
        <f>S917*H917</f>
        <v>0</v>
      </c>
      <c r="AR917" s="24" t="s">
        <v>1136</v>
      </c>
      <c r="AT917" s="24" t="s">
        <v>148</v>
      </c>
      <c r="AU917" s="24" t="s">
        <v>81</v>
      </c>
      <c r="AY917" s="24" t="s">
        <v>144</v>
      </c>
      <c r="BE917" s="246">
        <f>IF(N917="základní",J917,0)</f>
        <v>0</v>
      </c>
      <c r="BF917" s="246">
        <f>IF(N917="snížená",J917,0)</f>
        <v>0</v>
      </c>
      <c r="BG917" s="246">
        <f>IF(N917="zákl. přenesená",J917,0)</f>
        <v>0</v>
      </c>
      <c r="BH917" s="246">
        <f>IF(N917="sníž. přenesená",J917,0)</f>
        <v>0</v>
      </c>
      <c r="BI917" s="246">
        <f>IF(N917="nulová",J917,0)</f>
        <v>0</v>
      </c>
      <c r="BJ917" s="24" t="s">
        <v>81</v>
      </c>
      <c r="BK917" s="246">
        <f>ROUND(I917*H917,2)</f>
        <v>0</v>
      </c>
      <c r="BL917" s="24" t="s">
        <v>1136</v>
      </c>
      <c r="BM917" s="24" t="s">
        <v>1147</v>
      </c>
    </row>
    <row r="918" s="12" customFormat="1">
      <c r="B918" s="247"/>
      <c r="C918" s="248"/>
      <c r="D918" s="249" t="s">
        <v>155</v>
      </c>
      <c r="E918" s="250" t="s">
        <v>21</v>
      </c>
      <c r="F918" s="251" t="s">
        <v>1143</v>
      </c>
      <c r="G918" s="248"/>
      <c r="H918" s="252">
        <v>80</v>
      </c>
      <c r="I918" s="253"/>
      <c r="J918" s="248"/>
      <c r="K918" s="248"/>
      <c r="L918" s="254"/>
      <c r="M918" s="255"/>
      <c r="N918" s="256"/>
      <c r="O918" s="256"/>
      <c r="P918" s="256"/>
      <c r="Q918" s="256"/>
      <c r="R918" s="256"/>
      <c r="S918" s="256"/>
      <c r="T918" s="257"/>
      <c r="AT918" s="258" t="s">
        <v>155</v>
      </c>
      <c r="AU918" s="258" t="s">
        <v>81</v>
      </c>
      <c r="AV918" s="12" t="s">
        <v>83</v>
      </c>
      <c r="AW918" s="12" t="s">
        <v>38</v>
      </c>
      <c r="AX918" s="12" t="s">
        <v>81</v>
      </c>
      <c r="AY918" s="258" t="s">
        <v>144</v>
      </c>
    </row>
    <row r="919" s="1" customFormat="1" ht="25.5" customHeight="1">
      <c r="B919" s="46"/>
      <c r="C919" s="235" t="s">
        <v>1148</v>
      </c>
      <c r="D919" s="235" t="s">
        <v>148</v>
      </c>
      <c r="E919" s="236" t="s">
        <v>1149</v>
      </c>
      <c r="F919" s="237" t="s">
        <v>1150</v>
      </c>
      <c r="G919" s="238" t="s">
        <v>1135</v>
      </c>
      <c r="H919" s="239">
        <v>80</v>
      </c>
      <c r="I919" s="240"/>
      <c r="J919" s="241">
        <f>ROUND(I919*H919,2)</f>
        <v>0</v>
      </c>
      <c r="K919" s="237" t="s">
        <v>152</v>
      </c>
      <c r="L919" s="72"/>
      <c r="M919" s="242" t="s">
        <v>21</v>
      </c>
      <c r="N919" s="243" t="s">
        <v>45</v>
      </c>
      <c r="O919" s="47"/>
      <c r="P919" s="244">
        <f>O919*H919</f>
        <v>0</v>
      </c>
      <c r="Q919" s="244">
        <v>0</v>
      </c>
      <c r="R919" s="244">
        <f>Q919*H919</f>
        <v>0</v>
      </c>
      <c r="S919" s="244">
        <v>0</v>
      </c>
      <c r="T919" s="245">
        <f>S919*H919</f>
        <v>0</v>
      </c>
      <c r="AR919" s="24" t="s">
        <v>1136</v>
      </c>
      <c r="AT919" s="24" t="s">
        <v>148</v>
      </c>
      <c r="AU919" s="24" t="s">
        <v>81</v>
      </c>
      <c r="AY919" s="24" t="s">
        <v>144</v>
      </c>
      <c r="BE919" s="246">
        <f>IF(N919="základní",J919,0)</f>
        <v>0</v>
      </c>
      <c r="BF919" s="246">
        <f>IF(N919="snížená",J919,0)</f>
        <v>0</v>
      </c>
      <c r="BG919" s="246">
        <f>IF(N919="zákl. přenesená",J919,0)</f>
        <v>0</v>
      </c>
      <c r="BH919" s="246">
        <f>IF(N919="sníž. přenesená",J919,0)</f>
        <v>0</v>
      </c>
      <c r="BI919" s="246">
        <f>IF(N919="nulová",J919,0)</f>
        <v>0</v>
      </c>
      <c r="BJ919" s="24" t="s">
        <v>81</v>
      </c>
      <c r="BK919" s="246">
        <f>ROUND(I919*H919,2)</f>
        <v>0</v>
      </c>
      <c r="BL919" s="24" t="s">
        <v>1136</v>
      </c>
      <c r="BM919" s="24" t="s">
        <v>1151</v>
      </c>
    </row>
    <row r="920" s="12" customFormat="1">
      <c r="B920" s="247"/>
      <c r="C920" s="248"/>
      <c r="D920" s="249" t="s">
        <v>155</v>
      </c>
      <c r="E920" s="250" t="s">
        <v>21</v>
      </c>
      <c r="F920" s="251" t="s">
        <v>1152</v>
      </c>
      <c r="G920" s="248"/>
      <c r="H920" s="252">
        <v>80</v>
      </c>
      <c r="I920" s="253"/>
      <c r="J920" s="248"/>
      <c r="K920" s="248"/>
      <c r="L920" s="254"/>
      <c r="M920" s="255"/>
      <c r="N920" s="256"/>
      <c r="O920" s="256"/>
      <c r="P920" s="256"/>
      <c r="Q920" s="256"/>
      <c r="R920" s="256"/>
      <c r="S920" s="256"/>
      <c r="T920" s="257"/>
      <c r="AT920" s="258" t="s">
        <v>155</v>
      </c>
      <c r="AU920" s="258" t="s">
        <v>81</v>
      </c>
      <c r="AV920" s="12" t="s">
        <v>83</v>
      </c>
      <c r="AW920" s="12" t="s">
        <v>38</v>
      </c>
      <c r="AX920" s="12" t="s">
        <v>81</v>
      </c>
      <c r="AY920" s="258" t="s">
        <v>144</v>
      </c>
    </row>
    <row r="921" s="1" customFormat="1" ht="25.5" customHeight="1">
      <c r="B921" s="46"/>
      <c r="C921" s="235" t="s">
        <v>1153</v>
      </c>
      <c r="D921" s="235" t="s">
        <v>148</v>
      </c>
      <c r="E921" s="236" t="s">
        <v>1154</v>
      </c>
      <c r="F921" s="237" t="s">
        <v>1155</v>
      </c>
      <c r="G921" s="238" t="s">
        <v>1135</v>
      </c>
      <c r="H921" s="239">
        <v>80</v>
      </c>
      <c r="I921" s="240"/>
      <c r="J921" s="241">
        <f>ROUND(I921*H921,2)</f>
        <v>0</v>
      </c>
      <c r="K921" s="237" t="s">
        <v>152</v>
      </c>
      <c r="L921" s="72"/>
      <c r="M921" s="242" t="s">
        <v>21</v>
      </c>
      <c r="N921" s="243" t="s">
        <v>45</v>
      </c>
      <c r="O921" s="47"/>
      <c r="P921" s="244">
        <f>O921*H921</f>
        <v>0</v>
      </c>
      <c r="Q921" s="244">
        <v>0</v>
      </c>
      <c r="R921" s="244">
        <f>Q921*H921</f>
        <v>0</v>
      </c>
      <c r="S921" s="244">
        <v>0</v>
      </c>
      <c r="T921" s="245">
        <f>S921*H921</f>
        <v>0</v>
      </c>
      <c r="AR921" s="24" t="s">
        <v>1136</v>
      </c>
      <c r="AT921" s="24" t="s">
        <v>148</v>
      </c>
      <c r="AU921" s="24" t="s">
        <v>81</v>
      </c>
      <c r="AY921" s="24" t="s">
        <v>144</v>
      </c>
      <c r="BE921" s="246">
        <f>IF(N921="základní",J921,0)</f>
        <v>0</v>
      </c>
      <c r="BF921" s="246">
        <f>IF(N921="snížená",J921,0)</f>
        <v>0</v>
      </c>
      <c r="BG921" s="246">
        <f>IF(N921="zákl. přenesená",J921,0)</f>
        <v>0</v>
      </c>
      <c r="BH921" s="246">
        <f>IF(N921="sníž. přenesená",J921,0)</f>
        <v>0</v>
      </c>
      <c r="BI921" s="246">
        <f>IF(N921="nulová",J921,0)</f>
        <v>0</v>
      </c>
      <c r="BJ921" s="24" t="s">
        <v>81</v>
      </c>
      <c r="BK921" s="246">
        <f>ROUND(I921*H921,2)</f>
        <v>0</v>
      </c>
      <c r="BL921" s="24" t="s">
        <v>1136</v>
      </c>
      <c r="BM921" s="24" t="s">
        <v>1156</v>
      </c>
    </row>
    <row r="922" s="12" customFormat="1">
      <c r="B922" s="247"/>
      <c r="C922" s="248"/>
      <c r="D922" s="249" t="s">
        <v>155</v>
      </c>
      <c r="E922" s="250" t="s">
        <v>21</v>
      </c>
      <c r="F922" s="251" t="s">
        <v>1152</v>
      </c>
      <c r="G922" s="248"/>
      <c r="H922" s="252">
        <v>80</v>
      </c>
      <c r="I922" s="253"/>
      <c r="J922" s="248"/>
      <c r="K922" s="248"/>
      <c r="L922" s="254"/>
      <c r="M922" s="255"/>
      <c r="N922" s="256"/>
      <c r="O922" s="256"/>
      <c r="P922" s="256"/>
      <c r="Q922" s="256"/>
      <c r="R922" s="256"/>
      <c r="S922" s="256"/>
      <c r="T922" s="257"/>
      <c r="AT922" s="258" t="s">
        <v>155</v>
      </c>
      <c r="AU922" s="258" t="s">
        <v>81</v>
      </c>
      <c r="AV922" s="12" t="s">
        <v>83</v>
      </c>
      <c r="AW922" s="12" t="s">
        <v>38</v>
      </c>
      <c r="AX922" s="12" t="s">
        <v>81</v>
      </c>
      <c r="AY922" s="258" t="s">
        <v>144</v>
      </c>
    </row>
    <row r="923" s="1" customFormat="1" ht="25.5" customHeight="1">
      <c r="B923" s="46"/>
      <c r="C923" s="235" t="s">
        <v>1157</v>
      </c>
      <c r="D923" s="235" t="s">
        <v>148</v>
      </c>
      <c r="E923" s="236" t="s">
        <v>1158</v>
      </c>
      <c r="F923" s="237" t="s">
        <v>1159</v>
      </c>
      <c r="G923" s="238" t="s">
        <v>1135</v>
      </c>
      <c r="H923" s="239">
        <v>80</v>
      </c>
      <c r="I923" s="240"/>
      <c r="J923" s="241">
        <f>ROUND(I923*H923,2)</f>
        <v>0</v>
      </c>
      <c r="K923" s="237" t="s">
        <v>152</v>
      </c>
      <c r="L923" s="72"/>
      <c r="M923" s="242" t="s">
        <v>21</v>
      </c>
      <c r="N923" s="243" t="s">
        <v>45</v>
      </c>
      <c r="O923" s="47"/>
      <c r="P923" s="244">
        <f>O923*H923</f>
        <v>0</v>
      </c>
      <c r="Q923" s="244">
        <v>0</v>
      </c>
      <c r="R923" s="244">
        <f>Q923*H923</f>
        <v>0</v>
      </c>
      <c r="S923" s="244">
        <v>0</v>
      </c>
      <c r="T923" s="245">
        <f>S923*H923</f>
        <v>0</v>
      </c>
      <c r="AR923" s="24" t="s">
        <v>1136</v>
      </c>
      <c r="AT923" s="24" t="s">
        <v>148</v>
      </c>
      <c r="AU923" s="24" t="s">
        <v>81</v>
      </c>
      <c r="AY923" s="24" t="s">
        <v>144</v>
      </c>
      <c r="BE923" s="246">
        <f>IF(N923="základní",J923,0)</f>
        <v>0</v>
      </c>
      <c r="BF923" s="246">
        <f>IF(N923="snížená",J923,0)</f>
        <v>0</v>
      </c>
      <c r="BG923" s="246">
        <f>IF(N923="zákl. přenesená",J923,0)</f>
        <v>0</v>
      </c>
      <c r="BH923" s="246">
        <f>IF(N923="sníž. přenesená",J923,0)</f>
        <v>0</v>
      </c>
      <c r="BI923" s="246">
        <f>IF(N923="nulová",J923,0)</f>
        <v>0</v>
      </c>
      <c r="BJ923" s="24" t="s">
        <v>81</v>
      </c>
      <c r="BK923" s="246">
        <f>ROUND(I923*H923,2)</f>
        <v>0</v>
      </c>
      <c r="BL923" s="24" t="s">
        <v>1136</v>
      </c>
      <c r="BM923" s="24" t="s">
        <v>1160</v>
      </c>
    </row>
    <row r="924" s="12" customFormat="1">
      <c r="B924" s="247"/>
      <c r="C924" s="248"/>
      <c r="D924" s="249" t="s">
        <v>155</v>
      </c>
      <c r="E924" s="250" t="s">
        <v>21</v>
      </c>
      <c r="F924" s="251" t="s">
        <v>1161</v>
      </c>
      <c r="G924" s="248"/>
      <c r="H924" s="252">
        <v>80</v>
      </c>
      <c r="I924" s="253"/>
      <c r="J924" s="248"/>
      <c r="K924" s="248"/>
      <c r="L924" s="254"/>
      <c r="M924" s="255"/>
      <c r="N924" s="256"/>
      <c r="O924" s="256"/>
      <c r="P924" s="256"/>
      <c r="Q924" s="256"/>
      <c r="R924" s="256"/>
      <c r="S924" s="256"/>
      <c r="T924" s="257"/>
      <c r="AT924" s="258" t="s">
        <v>155</v>
      </c>
      <c r="AU924" s="258" t="s">
        <v>81</v>
      </c>
      <c r="AV924" s="12" t="s">
        <v>83</v>
      </c>
      <c r="AW924" s="12" t="s">
        <v>38</v>
      </c>
      <c r="AX924" s="12" t="s">
        <v>81</v>
      </c>
      <c r="AY924" s="258" t="s">
        <v>144</v>
      </c>
    </row>
    <row r="925" s="1" customFormat="1" ht="25.5" customHeight="1">
      <c r="B925" s="46"/>
      <c r="C925" s="235" t="s">
        <v>1162</v>
      </c>
      <c r="D925" s="235" t="s">
        <v>148</v>
      </c>
      <c r="E925" s="236" t="s">
        <v>1163</v>
      </c>
      <c r="F925" s="237" t="s">
        <v>1164</v>
      </c>
      <c r="G925" s="238" t="s">
        <v>1135</v>
      </c>
      <c r="H925" s="239">
        <v>120</v>
      </c>
      <c r="I925" s="240"/>
      <c r="J925" s="241">
        <f>ROUND(I925*H925,2)</f>
        <v>0</v>
      </c>
      <c r="K925" s="237" t="s">
        <v>152</v>
      </c>
      <c r="L925" s="72"/>
      <c r="M925" s="242" t="s">
        <v>21</v>
      </c>
      <c r="N925" s="243" t="s">
        <v>45</v>
      </c>
      <c r="O925" s="47"/>
      <c r="P925" s="244">
        <f>O925*H925</f>
        <v>0</v>
      </c>
      <c r="Q925" s="244">
        <v>0</v>
      </c>
      <c r="R925" s="244">
        <f>Q925*H925</f>
        <v>0</v>
      </c>
      <c r="S925" s="244">
        <v>0</v>
      </c>
      <c r="T925" s="245">
        <f>S925*H925</f>
        <v>0</v>
      </c>
      <c r="AR925" s="24" t="s">
        <v>1136</v>
      </c>
      <c r="AT925" s="24" t="s">
        <v>148</v>
      </c>
      <c r="AU925" s="24" t="s">
        <v>81</v>
      </c>
      <c r="AY925" s="24" t="s">
        <v>144</v>
      </c>
      <c r="BE925" s="246">
        <f>IF(N925="základní",J925,0)</f>
        <v>0</v>
      </c>
      <c r="BF925" s="246">
        <f>IF(N925="snížená",J925,0)</f>
        <v>0</v>
      </c>
      <c r="BG925" s="246">
        <f>IF(N925="zákl. přenesená",J925,0)</f>
        <v>0</v>
      </c>
      <c r="BH925" s="246">
        <f>IF(N925="sníž. přenesená",J925,0)</f>
        <v>0</v>
      </c>
      <c r="BI925" s="246">
        <f>IF(N925="nulová",J925,0)</f>
        <v>0</v>
      </c>
      <c r="BJ925" s="24" t="s">
        <v>81</v>
      </c>
      <c r="BK925" s="246">
        <f>ROUND(I925*H925,2)</f>
        <v>0</v>
      </c>
      <c r="BL925" s="24" t="s">
        <v>1136</v>
      </c>
      <c r="BM925" s="24" t="s">
        <v>1165</v>
      </c>
    </row>
    <row r="926" s="12" customFormat="1">
      <c r="B926" s="247"/>
      <c r="C926" s="248"/>
      <c r="D926" s="249" t="s">
        <v>155</v>
      </c>
      <c r="E926" s="250" t="s">
        <v>21</v>
      </c>
      <c r="F926" s="251" t="s">
        <v>1166</v>
      </c>
      <c r="G926" s="248"/>
      <c r="H926" s="252">
        <v>120</v>
      </c>
      <c r="I926" s="253"/>
      <c r="J926" s="248"/>
      <c r="K926" s="248"/>
      <c r="L926" s="254"/>
      <c r="M926" s="293"/>
      <c r="N926" s="294"/>
      <c r="O926" s="294"/>
      <c r="P926" s="294"/>
      <c r="Q926" s="294"/>
      <c r="R926" s="294"/>
      <c r="S926" s="294"/>
      <c r="T926" s="295"/>
      <c r="AT926" s="258" t="s">
        <v>155</v>
      </c>
      <c r="AU926" s="258" t="s">
        <v>81</v>
      </c>
      <c r="AV926" s="12" t="s">
        <v>83</v>
      </c>
      <c r="AW926" s="12" t="s">
        <v>38</v>
      </c>
      <c r="AX926" s="12" t="s">
        <v>81</v>
      </c>
      <c r="AY926" s="258" t="s">
        <v>144</v>
      </c>
    </row>
    <row r="927" s="1" customFormat="1" ht="6.96" customHeight="1">
      <c r="B927" s="67"/>
      <c r="C927" s="68"/>
      <c r="D927" s="68"/>
      <c r="E927" s="68"/>
      <c r="F927" s="68"/>
      <c r="G927" s="68"/>
      <c r="H927" s="68"/>
      <c r="I927" s="178"/>
      <c r="J927" s="68"/>
      <c r="K927" s="68"/>
      <c r="L927" s="72"/>
    </row>
  </sheetData>
  <sheetProtection sheet="1" autoFilter="0" formatColumns="0" formatRows="0" objects="1" scenarios="1" spinCount="100000" saltValue="jHWz6r7NAso11YHMtBgBSFX+q/Xjc9+KfbykvaLxf9oug81QnaV7jwZdMmy2zrKyMyKqOvNe7ttVEqxFTf8ChA==" hashValue="rMHsLdCqWr1pC9fd8dJ8muhbZgftJxXs84B61d/UwEgPZKX/V+enjKzV5MiOs4pdRk6V6XAf9Vl/gIb1w/QJjA==" algorithmName="SHA-512" password="CC35"/>
  <autoFilter ref="C102:K926"/>
  <mergeCells count="13">
    <mergeCell ref="E7:H7"/>
    <mergeCell ref="E9:H9"/>
    <mergeCell ref="E11:H11"/>
    <mergeCell ref="E26:H26"/>
    <mergeCell ref="E47:H47"/>
    <mergeCell ref="E49:H49"/>
    <mergeCell ref="E51:H51"/>
    <mergeCell ref="J55:J56"/>
    <mergeCell ref="E91:H91"/>
    <mergeCell ref="E93:H93"/>
    <mergeCell ref="E95:H95"/>
    <mergeCell ref="G1:H1"/>
    <mergeCell ref="L2:V2"/>
  </mergeCells>
  <hyperlinks>
    <hyperlink ref="F1:G1" location="C2" display="1) Krycí list soupisu"/>
    <hyperlink ref="G1:H1" location="C58" display="2) Rekapitulace"/>
    <hyperlink ref="J1" location="C10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92</v>
      </c>
      <c r="G1" s="151" t="s">
        <v>93</v>
      </c>
      <c r="H1" s="151"/>
      <c r="I1" s="152"/>
      <c r="J1" s="151" t="s">
        <v>94</v>
      </c>
      <c r="K1" s="150" t="s">
        <v>95</v>
      </c>
      <c r="L1" s="151" t="s">
        <v>96</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53"/>
      <c r="J3" s="26"/>
      <c r="K3" s="27"/>
      <c r="AT3" s="24" t="s">
        <v>83</v>
      </c>
    </row>
    <row r="4" ht="36.96" customHeight="1">
      <c r="B4" s="28"/>
      <c r="C4" s="29"/>
      <c r="D4" s="30" t="s">
        <v>97</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Stavebni upravy a změna v užívání čp. 428 ul. Čs. armády, Nové Město nad Metují</v>
      </c>
      <c r="F7" s="40"/>
      <c r="G7" s="40"/>
      <c r="H7" s="40"/>
      <c r="I7" s="154"/>
      <c r="J7" s="29"/>
      <c r="K7" s="31"/>
    </row>
    <row r="8">
      <c r="B8" s="28"/>
      <c r="C8" s="29"/>
      <c r="D8" s="40" t="s">
        <v>98</v>
      </c>
      <c r="E8" s="29"/>
      <c r="F8" s="29"/>
      <c r="G8" s="29"/>
      <c r="H8" s="29"/>
      <c r="I8" s="154"/>
      <c r="J8" s="29"/>
      <c r="K8" s="31"/>
    </row>
    <row r="9" s="1" customFormat="1" ht="28.5" customHeight="1">
      <c r="B9" s="46"/>
      <c r="C9" s="47"/>
      <c r="D9" s="47"/>
      <c r="E9" s="155" t="s">
        <v>99</v>
      </c>
      <c r="F9" s="47"/>
      <c r="G9" s="47"/>
      <c r="H9" s="47"/>
      <c r="I9" s="156"/>
      <c r="J9" s="47"/>
      <c r="K9" s="51"/>
    </row>
    <row r="10" s="1" customFormat="1">
      <c r="B10" s="46"/>
      <c r="C10" s="47"/>
      <c r="D10" s="40" t="s">
        <v>100</v>
      </c>
      <c r="E10" s="47"/>
      <c r="F10" s="47"/>
      <c r="G10" s="47"/>
      <c r="H10" s="47"/>
      <c r="I10" s="156"/>
      <c r="J10" s="47"/>
      <c r="K10" s="51"/>
    </row>
    <row r="11" s="1" customFormat="1" ht="36.96" customHeight="1">
      <c r="B11" s="46"/>
      <c r="C11" s="47"/>
      <c r="D11" s="47"/>
      <c r="E11" s="157" t="s">
        <v>1167</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8. 12. 2019</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29</v>
      </c>
      <c r="K16" s="51"/>
    </row>
    <row r="17" s="1" customFormat="1" ht="18" customHeight="1">
      <c r="B17" s="46"/>
      <c r="C17" s="47"/>
      <c r="D17" s="47"/>
      <c r="E17" s="35" t="s">
        <v>30</v>
      </c>
      <c r="F17" s="47"/>
      <c r="G17" s="47"/>
      <c r="H17" s="47"/>
      <c r="I17" s="158" t="s">
        <v>31</v>
      </c>
      <c r="J17" s="35" t="s">
        <v>32</v>
      </c>
      <c r="K17" s="51"/>
    </row>
    <row r="18" s="1" customFormat="1" ht="6.96" customHeight="1">
      <c r="B18" s="46"/>
      <c r="C18" s="47"/>
      <c r="D18" s="47"/>
      <c r="E18" s="47"/>
      <c r="F18" s="47"/>
      <c r="G18" s="47"/>
      <c r="H18" s="47"/>
      <c r="I18" s="156"/>
      <c r="J18" s="47"/>
      <c r="K18" s="51"/>
    </row>
    <row r="19" s="1" customFormat="1" ht="14.4" customHeight="1">
      <c r="B19" s="46"/>
      <c r="C19" s="47"/>
      <c r="D19" s="40" t="s">
        <v>33</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31</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35</v>
      </c>
      <c r="E22" s="47"/>
      <c r="F22" s="47"/>
      <c r="G22" s="47"/>
      <c r="H22" s="47"/>
      <c r="I22" s="158" t="s">
        <v>28</v>
      </c>
      <c r="J22" s="35" t="s">
        <v>36</v>
      </c>
      <c r="K22" s="51"/>
    </row>
    <row r="23" s="1" customFormat="1" ht="18" customHeight="1">
      <c r="B23" s="46"/>
      <c r="C23" s="47"/>
      <c r="D23" s="47"/>
      <c r="E23" s="35" t="s">
        <v>37</v>
      </c>
      <c r="F23" s="47"/>
      <c r="G23" s="47"/>
      <c r="H23" s="47"/>
      <c r="I23" s="158" t="s">
        <v>31</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40</v>
      </c>
      <c r="E29" s="47"/>
      <c r="F29" s="47"/>
      <c r="G29" s="47"/>
      <c r="H29" s="47"/>
      <c r="I29" s="156"/>
      <c r="J29" s="167">
        <f>ROUND(J85,2)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42</v>
      </c>
      <c r="G31" s="47"/>
      <c r="H31" s="47"/>
      <c r="I31" s="168" t="s">
        <v>41</v>
      </c>
      <c r="J31" s="52" t="s">
        <v>43</v>
      </c>
      <c r="K31" s="51"/>
    </row>
    <row r="32" s="1" customFormat="1" ht="14.4" customHeight="1">
      <c r="B32" s="46"/>
      <c r="C32" s="47"/>
      <c r="D32" s="55" t="s">
        <v>44</v>
      </c>
      <c r="E32" s="55" t="s">
        <v>45</v>
      </c>
      <c r="F32" s="169">
        <f>ROUND(SUM(BE85:BE92), 2)</f>
        <v>0</v>
      </c>
      <c r="G32" s="47"/>
      <c r="H32" s="47"/>
      <c r="I32" s="170">
        <v>0.20999999999999999</v>
      </c>
      <c r="J32" s="169">
        <f>ROUND(ROUND((SUM(BE85:BE92)), 2)*I32, 2)</f>
        <v>0</v>
      </c>
      <c r="K32" s="51"/>
    </row>
    <row r="33" s="1" customFormat="1" ht="14.4" customHeight="1">
      <c r="B33" s="46"/>
      <c r="C33" s="47"/>
      <c r="D33" s="47"/>
      <c r="E33" s="55" t="s">
        <v>46</v>
      </c>
      <c r="F33" s="169">
        <f>ROUND(SUM(BF85:BF92), 2)</f>
        <v>0</v>
      </c>
      <c r="G33" s="47"/>
      <c r="H33" s="47"/>
      <c r="I33" s="170">
        <v>0.14999999999999999</v>
      </c>
      <c r="J33" s="169">
        <f>ROUND(ROUND((SUM(BF85:BF92)), 2)*I33, 2)</f>
        <v>0</v>
      </c>
      <c r="K33" s="51"/>
    </row>
    <row r="34" hidden="1" s="1" customFormat="1" ht="14.4" customHeight="1">
      <c r="B34" s="46"/>
      <c r="C34" s="47"/>
      <c r="D34" s="47"/>
      <c r="E34" s="55" t="s">
        <v>47</v>
      </c>
      <c r="F34" s="169">
        <f>ROUND(SUM(BG85:BG92), 2)</f>
        <v>0</v>
      </c>
      <c r="G34" s="47"/>
      <c r="H34" s="47"/>
      <c r="I34" s="170">
        <v>0.20999999999999999</v>
      </c>
      <c r="J34" s="169">
        <v>0</v>
      </c>
      <c r="K34" s="51"/>
    </row>
    <row r="35" hidden="1" s="1" customFormat="1" ht="14.4" customHeight="1">
      <c r="B35" s="46"/>
      <c r="C35" s="47"/>
      <c r="D35" s="47"/>
      <c r="E35" s="55" t="s">
        <v>48</v>
      </c>
      <c r="F35" s="169">
        <f>ROUND(SUM(BH85:BH92), 2)</f>
        <v>0</v>
      </c>
      <c r="G35" s="47"/>
      <c r="H35" s="47"/>
      <c r="I35" s="170">
        <v>0.14999999999999999</v>
      </c>
      <c r="J35" s="169">
        <v>0</v>
      </c>
      <c r="K35" s="51"/>
    </row>
    <row r="36" hidden="1" s="1" customFormat="1" ht="14.4" customHeight="1">
      <c r="B36" s="46"/>
      <c r="C36" s="47"/>
      <c r="D36" s="47"/>
      <c r="E36" s="55" t="s">
        <v>49</v>
      </c>
      <c r="F36" s="169">
        <f>ROUND(SUM(BI85:BI92),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50</v>
      </c>
      <c r="E38" s="98"/>
      <c r="F38" s="98"/>
      <c r="G38" s="173" t="s">
        <v>51</v>
      </c>
      <c r="H38" s="174" t="s">
        <v>52</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102</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Stavebni upravy a změna v užívání čp. 428 ul. Čs. armády, Nové Město nad Metují</v>
      </c>
      <c r="F47" s="40"/>
      <c r="G47" s="40"/>
      <c r="H47" s="40"/>
      <c r="I47" s="156"/>
      <c r="J47" s="47"/>
      <c r="K47" s="51"/>
    </row>
    <row r="48">
      <c r="B48" s="28"/>
      <c r="C48" s="40" t="s">
        <v>98</v>
      </c>
      <c r="D48" s="29"/>
      <c r="E48" s="29"/>
      <c r="F48" s="29"/>
      <c r="G48" s="29"/>
      <c r="H48" s="29"/>
      <c r="I48" s="154"/>
      <c r="J48" s="29"/>
      <c r="K48" s="31"/>
    </row>
    <row r="49" s="1" customFormat="1" ht="28.5" customHeight="1">
      <c r="B49" s="46"/>
      <c r="C49" s="47"/>
      <c r="D49" s="47"/>
      <c r="E49" s="155" t="s">
        <v>99</v>
      </c>
      <c r="F49" s="47"/>
      <c r="G49" s="47"/>
      <c r="H49" s="47"/>
      <c r="I49" s="156"/>
      <c r="J49" s="47"/>
      <c r="K49" s="51"/>
    </row>
    <row r="50" s="1" customFormat="1" ht="14.4" customHeight="1">
      <c r="B50" s="46"/>
      <c r="C50" s="40" t="s">
        <v>100</v>
      </c>
      <c r="D50" s="47"/>
      <c r="E50" s="47"/>
      <c r="F50" s="47"/>
      <c r="G50" s="47"/>
      <c r="H50" s="47"/>
      <c r="I50" s="156"/>
      <c r="J50" s="47"/>
      <c r="K50" s="51"/>
    </row>
    <row r="51" s="1" customFormat="1" ht="17.25" customHeight="1">
      <c r="B51" s="46"/>
      <c r="C51" s="47"/>
      <c r="D51" s="47"/>
      <c r="E51" s="157" t="str">
        <f>E11</f>
        <v>VRN - Vedlejší a ostatní náklady</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Nové Město nad Metují</v>
      </c>
      <c r="G53" s="47"/>
      <c r="H53" s="47"/>
      <c r="I53" s="158" t="s">
        <v>25</v>
      </c>
      <c r="J53" s="159" t="str">
        <f>IF(J14="","",J14)</f>
        <v>8. 12. 2019</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SPŠ, OŠ, ZŠ, Nové Město nad Metují</v>
      </c>
      <c r="G55" s="47"/>
      <c r="H55" s="47"/>
      <c r="I55" s="158" t="s">
        <v>35</v>
      </c>
      <c r="J55" s="44" t="str">
        <f>E23</f>
        <v>J.Vondřejc, PROJEKTOVÉ ATELIÉRY</v>
      </c>
      <c r="K55" s="51"/>
    </row>
    <row r="56" s="1" customFormat="1" ht="14.4" customHeight="1">
      <c r="B56" s="46"/>
      <c r="C56" s="40" t="s">
        <v>33</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103</v>
      </c>
      <c r="D58" s="171"/>
      <c r="E58" s="171"/>
      <c r="F58" s="171"/>
      <c r="G58" s="171"/>
      <c r="H58" s="171"/>
      <c r="I58" s="185"/>
      <c r="J58" s="186" t="s">
        <v>104</v>
      </c>
      <c r="K58" s="187"/>
    </row>
    <row r="59" s="1" customFormat="1" ht="10.32" customHeight="1">
      <c r="B59" s="46"/>
      <c r="C59" s="47"/>
      <c r="D59" s="47"/>
      <c r="E59" s="47"/>
      <c r="F59" s="47"/>
      <c r="G59" s="47"/>
      <c r="H59" s="47"/>
      <c r="I59" s="156"/>
      <c r="J59" s="47"/>
      <c r="K59" s="51"/>
    </row>
    <row r="60" s="1" customFormat="1" ht="29.28" customHeight="1">
      <c r="B60" s="46"/>
      <c r="C60" s="188" t="s">
        <v>105</v>
      </c>
      <c r="D60" s="47"/>
      <c r="E60" s="47"/>
      <c r="F60" s="47"/>
      <c r="G60" s="47"/>
      <c r="H60" s="47"/>
      <c r="I60" s="156"/>
      <c r="J60" s="167">
        <f>J85</f>
        <v>0</v>
      </c>
      <c r="K60" s="51"/>
      <c r="AU60" s="24" t="s">
        <v>106</v>
      </c>
    </row>
    <row r="61" s="8" customFormat="1" ht="24.96" customHeight="1">
      <c r="B61" s="189"/>
      <c r="C61" s="190"/>
      <c r="D61" s="191" t="s">
        <v>1168</v>
      </c>
      <c r="E61" s="192"/>
      <c r="F61" s="192"/>
      <c r="G61" s="192"/>
      <c r="H61" s="192"/>
      <c r="I61" s="193"/>
      <c r="J61" s="194">
        <f>J86</f>
        <v>0</v>
      </c>
      <c r="K61" s="195"/>
    </row>
    <row r="62" s="9" customFormat="1" ht="19.92" customHeight="1">
      <c r="B62" s="196"/>
      <c r="C62" s="197"/>
      <c r="D62" s="198" t="s">
        <v>1169</v>
      </c>
      <c r="E62" s="199"/>
      <c r="F62" s="199"/>
      <c r="G62" s="199"/>
      <c r="H62" s="199"/>
      <c r="I62" s="200"/>
      <c r="J62" s="201">
        <f>J87</f>
        <v>0</v>
      </c>
      <c r="K62" s="202"/>
    </row>
    <row r="63" s="9" customFormat="1" ht="19.92" customHeight="1">
      <c r="B63" s="196"/>
      <c r="C63" s="197"/>
      <c r="D63" s="198" t="s">
        <v>1170</v>
      </c>
      <c r="E63" s="199"/>
      <c r="F63" s="199"/>
      <c r="G63" s="199"/>
      <c r="H63" s="199"/>
      <c r="I63" s="200"/>
      <c r="J63" s="201">
        <f>J89</f>
        <v>0</v>
      </c>
      <c r="K63" s="202"/>
    </row>
    <row r="64" s="1" customFormat="1" ht="21.84" customHeight="1">
      <c r="B64" s="46"/>
      <c r="C64" s="47"/>
      <c r="D64" s="47"/>
      <c r="E64" s="47"/>
      <c r="F64" s="47"/>
      <c r="G64" s="47"/>
      <c r="H64" s="47"/>
      <c r="I64" s="156"/>
      <c r="J64" s="47"/>
      <c r="K64" s="51"/>
    </row>
    <row r="65" s="1" customFormat="1" ht="6.96" customHeight="1">
      <c r="B65" s="67"/>
      <c r="C65" s="68"/>
      <c r="D65" s="68"/>
      <c r="E65" s="68"/>
      <c r="F65" s="68"/>
      <c r="G65" s="68"/>
      <c r="H65" s="68"/>
      <c r="I65" s="178"/>
      <c r="J65" s="68"/>
      <c r="K65" s="69"/>
    </row>
    <row r="69" s="1" customFormat="1" ht="6.96" customHeight="1">
      <c r="B69" s="70"/>
      <c r="C69" s="71"/>
      <c r="D69" s="71"/>
      <c r="E69" s="71"/>
      <c r="F69" s="71"/>
      <c r="G69" s="71"/>
      <c r="H69" s="71"/>
      <c r="I69" s="181"/>
      <c r="J69" s="71"/>
      <c r="K69" s="71"/>
      <c r="L69" s="72"/>
    </row>
    <row r="70" s="1" customFormat="1" ht="36.96" customHeight="1">
      <c r="B70" s="46"/>
      <c r="C70" s="73" t="s">
        <v>128</v>
      </c>
      <c r="D70" s="74"/>
      <c r="E70" s="74"/>
      <c r="F70" s="74"/>
      <c r="G70" s="74"/>
      <c r="H70" s="74"/>
      <c r="I70" s="203"/>
      <c r="J70" s="74"/>
      <c r="K70" s="74"/>
      <c r="L70" s="72"/>
    </row>
    <row r="71" s="1" customFormat="1" ht="6.96" customHeight="1">
      <c r="B71" s="46"/>
      <c r="C71" s="74"/>
      <c r="D71" s="74"/>
      <c r="E71" s="74"/>
      <c r="F71" s="74"/>
      <c r="G71" s="74"/>
      <c r="H71" s="74"/>
      <c r="I71" s="203"/>
      <c r="J71" s="74"/>
      <c r="K71" s="74"/>
      <c r="L71" s="72"/>
    </row>
    <row r="72" s="1" customFormat="1" ht="14.4" customHeight="1">
      <c r="B72" s="46"/>
      <c r="C72" s="76" t="s">
        <v>18</v>
      </c>
      <c r="D72" s="74"/>
      <c r="E72" s="74"/>
      <c r="F72" s="74"/>
      <c r="G72" s="74"/>
      <c r="H72" s="74"/>
      <c r="I72" s="203"/>
      <c r="J72" s="74"/>
      <c r="K72" s="74"/>
      <c r="L72" s="72"/>
    </row>
    <row r="73" s="1" customFormat="1" ht="16.5" customHeight="1">
      <c r="B73" s="46"/>
      <c r="C73" s="74"/>
      <c r="D73" s="74"/>
      <c r="E73" s="204" t="str">
        <f>E7</f>
        <v>Stavebni upravy a změna v užívání čp. 428 ul. Čs. armády, Nové Město nad Metují</v>
      </c>
      <c r="F73" s="76"/>
      <c r="G73" s="76"/>
      <c r="H73" s="76"/>
      <c r="I73" s="203"/>
      <c r="J73" s="74"/>
      <c r="K73" s="74"/>
      <c r="L73" s="72"/>
    </row>
    <row r="74">
      <c r="B74" s="28"/>
      <c r="C74" s="76" t="s">
        <v>98</v>
      </c>
      <c r="D74" s="205"/>
      <c r="E74" s="205"/>
      <c r="F74" s="205"/>
      <c r="G74" s="205"/>
      <c r="H74" s="205"/>
      <c r="I74" s="148"/>
      <c r="J74" s="205"/>
      <c r="K74" s="205"/>
      <c r="L74" s="206"/>
    </row>
    <row r="75" s="1" customFormat="1" ht="28.5" customHeight="1">
      <c r="B75" s="46"/>
      <c r="C75" s="74"/>
      <c r="D75" s="74"/>
      <c r="E75" s="204" t="s">
        <v>99</v>
      </c>
      <c r="F75" s="74"/>
      <c r="G75" s="74"/>
      <c r="H75" s="74"/>
      <c r="I75" s="203"/>
      <c r="J75" s="74"/>
      <c r="K75" s="74"/>
      <c r="L75" s="72"/>
    </row>
    <row r="76" s="1" customFormat="1" ht="14.4" customHeight="1">
      <c r="B76" s="46"/>
      <c r="C76" s="76" t="s">
        <v>100</v>
      </c>
      <c r="D76" s="74"/>
      <c r="E76" s="74"/>
      <c r="F76" s="74"/>
      <c r="G76" s="74"/>
      <c r="H76" s="74"/>
      <c r="I76" s="203"/>
      <c r="J76" s="74"/>
      <c r="K76" s="74"/>
      <c r="L76" s="72"/>
    </row>
    <row r="77" s="1" customFormat="1" ht="17.25" customHeight="1">
      <c r="B77" s="46"/>
      <c r="C77" s="74"/>
      <c r="D77" s="74"/>
      <c r="E77" s="82" t="str">
        <f>E11</f>
        <v>VRN - Vedlejší a ostatní náklady</v>
      </c>
      <c r="F77" s="74"/>
      <c r="G77" s="74"/>
      <c r="H77" s="74"/>
      <c r="I77" s="203"/>
      <c r="J77" s="74"/>
      <c r="K77" s="74"/>
      <c r="L77" s="72"/>
    </row>
    <row r="78" s="1" customFormat="1" ht="6.96" customHeight="1">
      <c r="B78" s="46"/>
      <c r="C78" s="74"/>
      <c r="D78" s="74"/>
      <c r="E78" s="74"/>
      <c r="F78" s="74"/>
      <c r="G78" s="74"/>
      <c r="H78" s="74"/>
      <c r="I78" s="203"/>
      <c r="J78" s="74"/>
      <c r="K78" s="74"/>
      <c r="L78" s="72"/>
    </row>
    <row r="79" s="1" customFormat="1" ht="18" customHeight="1">
      <c r="B79" s="46"/>
      <c r="C79" s="76" t="s">
        <v>23</v>
      </c>
      <c r="D79" s="74"/>
      <c r="E79" s="74"/>
      <c r="F79" s="207" t="str">
        <f>F14</f>
        <v>Nové Město nad Metují</v>
      </c>
      <c r="G79" s="74"/>
      <c r="H79" s="74"/>
      <c r="I79" s="208" t="s">
        <v>25</v>
      </c>
      <c r="J79" s="85" t="str">
        <f>IF(J14="","",J14)</f>
        <v>8. 12. 2019</v>
      </c>
      <c r="K79" s="74"/>
      <c r="L79" s="72"/>
    </row>
    <row r="80" s="1" customFormat="1" ht="6.96" customHeight="1">
      <c r="B80" s="46"/>
      <c r="C80" s="74"/>
      <c r="D80" s="74"/>
      <c r="E80" s="74"/>
      <c r="F80" s="74"/>
      <c r="G80" s="74"/>
      <c r="H80" s="74"/>
      <c r="I80" s="203"/>
      <c r="J80" s="74"/>
      <c r="K80" s="74"/>
      <c r="L80" s="72"/>
    </row>
    <row r="81" s="1" customFormat="1">
      <c r="B81" s="46"/>
      <c r="C81" s="76" t="s">
        <v>27</v>
      </c>
      <c r="D81" s="74"/>
      <c r="E81" s="74"/>
      <c r="F81" s="207" t="str">
        <f>E17</f>
        <v>SPŠ, OŠ, ZŠ, Nové Město nad Metují</v>
      </c>
      <c r="G81" s="74"/>
      <c r="H81" s="74"/>
      <c r="I81" s="208" t="s">
        <v>35</v>
      </c>
      <c r="J81" s="207" t="str">
        <f>E23</f>
        <v>J.Vondřejc, PROJEKTOVÉ ATELIÉRY</v>
      </c>
      <c r="K81" s="74"/>
      <c r="L81" s="72"/>
    </row>
    <row r="82" s="1" customFormat="1" ht="14.4" customHeight="1">
      <c r="B82" s="46"/>
      <c r="C82" s="76" t="s">
        <v>33</v>
      </c>
      <c r="D82" s="74"/>
      <c r="E82" s="74"/>
      <c r="F82" s="207" t="str">
        <f>IF(E20="","",E20)</f>
        <v/>
      </c>
      <c r="G82" s="74"/>
      <c r="H82" s="74"/>
      <c r="I82" s="203"/>
      <c r="J82" s="74"/>
      <c r="K82" s="74"/>
      <c r="L82" s="72"/>
    </row>
    <row r="83" s="1" customFormat="1" ht="10.32" customHeight="1">
      <c r="B83" s="46"/>
      <c r="C83" s="74"/>
      <c r="D83" s="74"/>
      <c r="E83" s="74"/>
      <c r="F83" s="74"/>
      <c r="G83" s="74"/>
      <c r="H83" s="74"/>
      <c r="I83" s="203"/>
      <c r="J83" s="74"/>
      <c r="K83" s="74"/>
      <c r="L83" s="72"/>
    </row>
    <row r="84" s="10" customFormat="1" ht="29.28" customHeight="1">
      <c r="B84" s="209"/>
      <c r="C84" s="210" t="s">
        <v>129</v>
      </c>
      <c r="D84" s="211" t="s">
        <v>59</v>
      </c>
      <c r="E84" s="211" t="s">
        <v>55</v>
      </c>
      <c r="F84" s="211" t="s">
        <v>130</v>
      </c>
      <c r="G84" s="211" t="s">
        <v>131</v>
      </c>
      <c r="H84" s="211" t="s">
        <v>132</v>
      </c>
      <c r="I84" s="212" t="s">
        <v>133</v>
      </c>
      <c r="J84" s="211" t="s">
        <v>104</v>
      </c>
      <c r="K84" s="213" t="s">
        <v>134</v>
      </c>
      <c r="L84" s="214"/>
      <c r="M84" s="102" t="s">
        <v>135</v>
      </c>
      <c r="N84" s="103" t="s">
        <v>44</v>
      </c>
      <c r="O84" s="103" t="s">
        <v>136</v>
      </c>
      <c r="P84" s="103" t="s">
        <v>137</v>
      </c>
      <c r="Q84" s="103" t="s">
        <v>138</v>
      </c>
      <c r="R84" s="103" t="s">
        <v>139</v>
      </c>
      <c r="S84" s="103" t="s">
        <v>140</v>
      </c>
      <c r="T84" s="104" t="s">
        <v>141</v>
      </c>
    </row>
    <row r="85" s="1" customFormat="1" ht="29.28" customHeight="1">
      <c r="B85" s="46"/>
      <c r="C85" s="108" t="s">
        <v>105</v>
      </c>
      <c r="D85" s="74"/>
      <c r="E85" s="74"/>
      <c r="F85" s="74"/>
      <c r="G85" s="74"/>
      <c r="H85" s="74"/>
      <c r="I85" s="203"/>
      <c r="J85" s="215">
        <f>BK85</f>
        <v>0</v>
      </c>
      <c r="K85" s="74"/>
      <c r="L85" s="72"/>
      <c r="M85" s="105"/>
      <c r="N85" s="106"/>
      <c r="O85" s="106"/>
      <c r="P85" s="216">
        <f>P86</f>
        <v>0</v>
      </c>
      <c r="Q85" s="106"/>
      <c r="R85" s="216">
        <f>R86</f>
        <v>0</v>
      </c>
      <c r="S85" s="106"/>
      <c r="T85" s="217">
        <f>T86</f>
        <v>0</v>
      </c>
      <c r="AT85" s="24" t="s">
        <v>73</v>
      </c>
      <c r="AU85" s="24" t="s">
        <v>106</v>
      </c>
      <c r="BK85" s="218">
        <f>BK86</f>
        <v>0</v>
      </c>
    </row>
    <row r="86" s="11" customFormat="1" ht="37.44" customHeight="1">
      <c r="B86" s="219"/>
      <c r="C86" s="220"/>
      <c r="D86" s="221" t="s">
        <v>73</v>
      </c>
      <c r="E86" s="222" t="s">
        <v>89</v>
      </c>
      <c r="F86" s="222" t="s">
        <v>1171</v>
      </c>
      <c r="G86" s="220"/>
      <c r="H86" s="220"/>
      <c r="I86" s="223"/>
      <c r="J86" s="224">
        <f>BK86</f>
        <v>0</v>
      </c>
      <c r="K86" s="220"/>
      <c r="L86" s="225"/>
      <c r="M86" s="226"/>
      <c r="N86" s="227"/>
      <c r="O86" s="227"/>
      <c r="P86" s="228">
        <f>P87+P89</f>
        <v>0</v>
      </c>
      <c r="Q86" s="227"/>
      <c r="R86" s="228">
        <f>R87+R89</f>
        <v>0</v>
      </c>
      <c r="S86" s="227"/>
      <c r="T86" s="229">
        <f>T87+T89</f>
        <v>0</v>
      </c>
      <c r="AR86" s="230" t="s">
        <v>422</v>
      </c>
      <c r="AT86" s="231" t="s">
        <v>73</v>
      </c>
      <c r="AU86" s="231" t="s">
        <v>74</v>
      </c>
      <c r="AY86" s="230" t="s">
        <v>144</v>
      </c>
      <c r="BK86" s="232">
        <f>BK87+BK89</f>
        <v>0</v>
      </c>
    </row>
    <row r="87" s="11" customFormat="1" ht="19.92" customHeight="1">
      <c r="B87" s="219"/>
      <c r="C87" s="220"/>
      <c r="D87" s="221" t="s">
        <v>73</v>
      </c>
      <c r="E87" s="233" t="s">
        <v>1172</v>
      </c>
      <c r="F87" s="233" t="s">
        <v>1173</v>
      </c>
      <c r="G87" s="220"/>
      <c r="H87" s="220"/>
      <c r="I87" s="223"/>
      <c r="J87" s="234">
        <f>BK87</f>
        <v>0</v>
      </c>
      <c r="K87" s="220"/>
      <c r="L87" s="225"/>
      <c r="M87" s="226"/>
      <c r="N87" s="227"/>
      <c r="O87" s="227"/>
      <c r="P87" s="228">
        <f>P88</f>
        <v>0</v>
      </c>
      <c r="Q87" s="227"/>
      <c r="R87" s="228">
        <f>R88</f>
        <v>0</v>
      </c>
      <c r="S87" s="227"/>
      <c r="T87" s="229">
        <f>T88</f>
        <v>0</v>
      </c>
      <c r="AR87" s="230" t="s">
        <v>422</v>
      </c>
      <c r="AT87" s="231" t="s">
        <v>73</v>
      </c>
      <c r="AU87" s="231" t="s">
        <v>81</v>
      </c>
      <c r="AY87" s="230" t="s">
        <v>144</v>
      </c>
      <c r="BK87" s="232">
        <f>BK88</f>
        <v>0</v>
      </c>
    </row>
    <row r="88" s="1" customFormat="1" ht="16.5" customHeight="1">
      <c r="B88" s="46"/>
      <c r="C88" s="235" t="s">
        <v>83</v>
      </c>
      <c r="D88" s="235" t="s">
        <v>148</v>
      </c>
      <c r="E88" s="236" t="s">
        <v>1174</v>
      </c>
      <c r="F88" s="237" t="s">
        <v>1175</v>
      </c>
      <c r="G88" s="238" t="s">
        <v>1176</v>
      </c>
      <c r="H88" s="239">
        <v>1</v>
      </c>
      <c r="I88" s="240"/>
      <c r="J88" s="241">
        <f>ROUND(I88*H88,2)</f>
        <v>0</v>
      </c>
      <c r="K88" s="237" t="s">
        <v>152</v>
      </c>
      <c r="L88" s="72"/>
      <c r="M88" s="242" t="s">
        <v>21</v>
      </c>
      <c r="N88" s="243" t="s">
        <v>45</v>
      </c>
      <c r="O88" s="47"/>
      <c r="P88" s="244">
        <f>O88*H88</f>
        <v>0</v>
      </c>
      <c r="Q88" s="244">
        <v>0</v>
      </c>
      <c r="R88" s="244">
        <f>Q88*H88</f>
        <v>0</v>
      </c>
      <c r="S88" s="244">
        <v>0</v>
      </c>
      <c r="T88" s="245">
        <f>S88*H88</f>
        <v>0</v>
      </c>
      <c r="AR88" s="24" t="s">
        <v>1177</v>
      </c>
      <c r="AT88" s="24" t="s">
        <v>148</v>
      </c>
      <c r="AU88" s="24" t="s">
        <v>83</v>
      </c>
      <c r="AY88" s="24" t="s">
        <v>144</v>
      </c>
      <c r="BE88" s="246">
        <f>IF(N88="základní",J88,0)</f>
        <v>0</v>
      </c>
      <c r="BF88" s="246">
        <f>IF(N88="snížená",J88,0)</f>
        <v>0</v>
      </c>
      <c r="BG88" s="246">
        <f>IF(N88="zákl. přenesená",J88,0)</f>
        <v>0</v>
      </c>
      <c r="BH88" s="246">
        <f>IF(N88="sníž. přenesená",J88,0)</f>
        <v>0</v>
      </c>
      <c r="BI88" s="246">
        <f>IF(N88="nulová",J88,0)</f>
        <v>0</v>
      </c>
      <c r="BJ88" s="24" t="s">
        <v>81</v>
      </c>
      <c r="BK88" s="246">
        <f>ROUND(I88*H88,2)</f>
        <v>0</v>
      </c>
      <c r="BL88" s="24" t="s">
        <v>1177</v>
      </c>
      <c r="BM88" s="24" t="s">
        <v>1178</v>
      </c>
    </row>
    <row r="89" s="11" customFormat="1" ht="29.88" customHeight="1">
      <c r="B89" s="219"/>
      <c r="C89" s="220"/>
      <c r="D89" s="221" t="s">
        <v>73</v>
      </c>
      <c r="E89" s="233" t="s">
        <v>1179</v>
      </c>
      <c r="F89" s="233" t="s">
        <v>1180</v>
      </c>
      <c r="G89" s="220"/>
      <c r="H89" s="220"/>
      <c r="I89" s="223"/>
      <c r="J89" s="234">
        <f>BK89</f>
        <v>0</v>
      </c>
      <c r="K89" s="220"/>
      <c r="L89" s="225"/>
      <c r="M89" s="226"/>
      <c r="N89" s="227"/>
      <c r="O89" s="227"/>
      <c r="P89" s="228">
        <f>SUM(P90:P92)</f>
        <v>0</v>
      </c>
      <c r="Q89" s="227"/>
      <c r="R89" s="228">
        <f>SUM(R90:R92)</f>
        <v>0</v>
      </c>
      <c r="S89" s="227"/>
      <c r="T89" s="229">
        <f>SUM(T90:T92)</f>
        <v>0</v>
      </c>
      <c r="AR89" s="230" t="s">
        <v>422</v>
      </c>
      <c r="AT89" s="231" t="s">
        <v>73</v>
      </c>
      <c r="AU89" s="231" t="s">
        <v>81</v>
      </c>
      <c r="AY89" s="230" t="s">
        <v>144</v>
      </c>
      <c r="BK89" s="232">
        <f>SUM(BK90:BK92)</f>
        <v>0</v>
      </c>
    </row>
    <row r="90" s="1" customFormat="1" ht="16.5" customHeight="1">
      <c r="B90" s="46"/>
      <c r="C90" s="235" t="s">
        <v>145</v>
      </c>
      <c r="D90" s="235" t="s">
        <v>148</v>
      </c>
      <c r="E90" s="236" t="s">
        <v>1181</v>
      </c>
      <c r="F90" s="237" t="s">
        <v>1182</v>
      </c>
      <c r="G90" s="238" t="s">
        <v>1176</v>
      </c>
      <c r="H90" s="239">
        <v>1</v>
      </c>
      <c r="I90" s="240"/>
      <c r="J90" s="241">
        <f>ROUND(I90*H90,2)</f>
        <v>0</v>
      </c>
      <c r="K90" s="237" t="s">
        <v>152</v>
      </c>
      <c r="L90" s="72"/>
      <c r="M90" s="242" t="s">
        <v>21</v>
      </c>
      <c r="N90" s="243" t="s">
        <v>45</v>
      </c>
      <c r="O90" s="47"/>
      <c r="P90" s="244">
        <f>O90*H90</f>
        <v>0</v>
      </c>
      <c r="Q90" s="244">
        <v>0</v>
      </c>
      <c r="R90" s="244">
        <f>Q90*H90</f>
        <v>0</v>
      </c>
      <c r="S90" s="244">
        <v>0</v>
      </c>
      <c r="T90" s="245">
        <f>S90*H90</f>
        <v>0</v>
      </c>
      <c r="AR90" s="24" t="s">
        <v>1177</v>
      </c>
      <c r="AT90" s="24" t="s">
        <v>148</v>
      </c>
      <c r="AU90" s="24" t="s">
        <v>83</v>
      </c>
      <c r="AY90" s="24" t="s">
        <v>144</v>
      </c>
      <c r="BE90" s="246">
        <f>IF(N90="základní",J90,0)</f>
        <v>0</v>
      </c>
      <c r="BF90" s="246">
        <f>IF(N90="snížená",J90,0)</f>
        <v>0</v>
      </c>
      <c r="BG90" s="246">
        <f>IF(N90="zákl. přenesená",J90,0)</f>
        <v>0</v>
      </c>
      <c r="BH90" s="246">
        <f>IF(N90="sníž. přenesená",J90,0)</f>
        <v>0</v>
      </c>
      <c r="BI90" s="246">
        <f>IF(N90="nulová",J90,0)</f>
        <v>0</v>
      </c>
      <c r="BJ90" s="24" t="s">
        <v>81</v>
      </c>
      <c r="BK90" s="246">
        <f>ROUND(I90*H90,2)</f>
        <v>0</v>
      </c>
      <c r="BL90" s="24" t="s">
        <v>1177</v>
      </c>
      <c r="BM90" s="24" t="s">
        <v>1183</v>
      </c>
    </row>
    <row r="91" s="1" customFormat="1" ht="16.5" customHeight="1">
      <c r="B91" s="46"/>
      <c r="C91" s="235" t="s">
        <v>81</v>
      </c>
      <c r="D91" s="235" t="s">
        <v>148</v>
      </c>
      <c r="E91" s="236" t="s">
        <v>1184</v>
      </c>
      <c r="F91" s="237" t="s">
        <v>1185</v>
      </c>
      <c r="G91" s="238" t="s">
        <v>1176</v>
      </c>
      <c r="H91" s="239">
        <v>1</v>
      </c>
      <c r="I91" s="240"/>
      <c r="J91" s="241">
        <f>ROUND(I91*H91,2)</f>
        <v>0</v>
      </c>
      <c r="K91" s="237" t="s">
        <v>152</v>
      </c>
      <c r="L91" s="72"/>
      <c r="M91" s="242" t="s">
        <v>21</v>
      </c>
      <c r="N91" s="243" t="s">
        <v>45</v>
      </c>
      <c r="O91" s="47"/>
      <c r="P91" s="244">
        <f>O91*H91</f>
        <v>0</v>
      </c>
      <c r="Q91" s="244">
        <v>0</v>
      </c>
      <c r="R91" s="244">
        <f>Q91*H91</f>
        <v>0</v>
      </c>
      <c r="S91" s="244">
        <v>0</v>
      </c>
      <c r="T91" s="245">
        <f>S91*H91</f>
        <v>0</v>
      </c>
      <c r="AR91" s="24" t="s">
        <v>1177</v>
      </c>
      <c r="AT91" s="24" t="s">
        <v>148</v>
      </c>
      <c r="AU91" s="24" t="s">
        <v>83</v>
      </c>
      <c r="AY91" s="24" t="s">
        <v>144</v>
      </c>
      <c r="BE91" s="246">
        <f>IF(N91="základní",J91,0)</f>
        <v>0</v>
      </c>
      <c r="BF91" s="246">
        <f>IF(N91="snížená",J91,0)</f>
        <v>0</v>
      </c>
      <c r="BG91" s="246">
        <f>IF(N91="zákl. přenesená",J91,0)</f>
        <v>0</v>
      </c>
      <c r="BH91" s="246">
        <f>IF(N91="sníž. přenesená",J91,0)</f>
        <v>0</v>
      </c>
      <c r="BI91" s="246">
        <f>IF(N91="nulová",J91,0)</f>
        <v>0</v>
      </c>
      <c r="BJ91" s="24" t="s">
        <v>81</v>
      </c>
      <c r="BK91" s="246">
        <f>ROUND(I91*H91,2)</f>
        <v>0</v>
      </c>
      <c r="BL91" s="24" t="s">
        <v>1177</v>
      </c>
      <c r="BM91" s="24" t="s">
        <v>1186</v>
      </c>
    </row>
    <row r="92" s="12" customFormat="1">
      <c r="B92" s="247"/>
      <c r="C92" s="248"/>
      <c r="D92" s="249" t="s">
        <v>155</v>
      </c>
      <c r="E92" s="250" t="s">
        <v>21</v>
      </c>
      <c r="F92" s="251" t="s">
        <v>1187</v>
      </c>
      <c r="G92" s="248"/>
      <c r="H92" s="252">
        <v>1</v>
      </c>
      <c r="I92" s="253"/>
      <c r="J92" s="248"/>
      <c r="K92" s="248"/>
      <c r="L92" s="254"/>
      <c r="M92" s="293"/>
      <c r="N92" s="294"/>
      <c r="O92" s="294"/>
      <c r="P92" s="294"/>
      <c r="Q92" s="294"/>
      <c r="R92" s="294"/>
      <c r="S92" s="294"/>
      <c r="T92" s="295"/>
      <c r="AT92" s="258" t="s">
        <v>155</v>
      </c>
      <c r="AU92" s="258" t="s">
        <v>83</v>
      </c>
      <c r="AV92" s="12" t="s">
        <v>83</v>
      </c>
      <c r="AW92" s="12" t="s">
        <v>38</v>
      </c>
      <c r="AX92" s="12" t="s">
        <v>81</v>
      </c>
      <c r="AY92" s="258" t="s">
        <v>144</v>
      </c>
    </row>
    <row r="93" s="1" customFormat="1" ht="6.96" customHeight="1">
      <c r="B93" s="67"/>
      <c r="C93" s="68"/>
      <c r="D93" s="68"/>
      <c r="E93" s="68"/>
      <c r="F93" s="68"/>
      <c r="G93" s="68"/>
      <c r="H93" s="68"/>
      <c r="I93" s="178"/>
      <c r="J93" s="68"/>
      <c r="K93" s="68"/>
      <c r="L93" s="72"/>
    </row>
  </sheetData>
  <sheetProtection sheet="1" autoFilter="0" formatColumns="0" formatRows="0" objects="1" scenarios="1" spinCount="100000" saltValue="zV80PgjBgOxnoDqw4mhVA20g61IfsPX0Q5jSp0Le6T5kHPc0myqg6ifCKs2G5nIIorYOyTXHgMKHZbo9P/eeeQ==" hashValue="OSbulZ4AfTmR7cQFz1BYPpnN5UHscNI+Mw6UDCfy0mWd2d6yV5v5t8JrwkBOIKvo/w2XyZ85xiZcsMN8cVmXRw==" algorithmName="SHA-512" password="CC35"/>
  <autoFilter ref="C84:K92"/>
  <mergeCells count="13">
    <mergeCell ref="E7:H7"/>
    <mergeCell ref="E9:H9"/>
    <mergeCell ref="E11:H11"/>
    <mergeCell ref="E26:H26"/>
    <mergeCell ref="E47:H47"/>
    <mergeCell ref="E49:H49"/>
    <mergeCell ref="E51:H51"/>
    <mergeCell ref="J55:J56"/>
    <mergeCell ref="E73:H73"/>
    <mergeCell ref="E75:H75"/>
    <mergeCell ref="E77:H77"/>
    <mergeCell ref="G1:H1"/>
    <mergeCell ref="L2:V2"/>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6" customWidth="1"/>
    <col min="2" max="2" width="1.664063" style="296" customWidth="1"/>
    <col min="3" max="4" width="5" style="296" customWidth="1"/>
    <col min="5" max="5" width="11.67" style="296" customWidth="1"/>
    <col min="6" max="6" width="9.17" style="296" customWidth="1"/>
    <col min="7" max="7" width="5" style="296" customWidth="1"/>
    <col min="8" max="8" width="77.83" style="296" customWidth="1"/>
    <col min="9" max="10" width="20" style="296" customWidth="1"/>
    <col min="11" max="11" width="1.664063" style="296" customWidth="1"/>
  </cols>
  <sheetData>
    <row r="1" ht="37.5" customHeight="1"/>
    <row r="2" ht="7.5" customHeight="1">
      <c r="B2" s="297"/>
      <c r="C2" s="298"/>
      <c r="D2" s="298"/>
      <c r="E2" s="298"/>
      <c r="F2" s="298"/>
      <c r="G2" s="298"/>
      <c r="H2" s="298"/>
      <c r="I2" s="298"/>
      <c r="J2" s="298"/>
      <c r="K2" s="299"/>
    </row>
    <row r="3" s="15" customFormat="1" ht="45" customHeight="1">
      <c r="B3" s="300"/>
      <c r="C3" s="301" t="s">
        <v>1188</v>
      </c>
      <c r="D3" s="301"/>
      <c r="E3" s="301"/>
      <c r="F3" s="301"/>
      <c r="G3" s="301"/>
      <c r="H3" s="301"/>
      <c r="I3" s="301"/>
      <c r="J3" s="301"/>
      <c r="K3" s="302"/>
    </row>
    <row r="4" ht="25.5" customHeight="1">
      <c r="B4" s="303"/>
      <c r="C4" s="304" t="s">
        <v>1189</v>
      </c>
      <c r="D4" s="304"/>
      <c r="E4" s="304"/>
      <c r="F4" s="304"/>
      <c r="G4" s="304"/>
      <c r="H4" s="304"/>
      <c r="I4" s="304"/>
      <c r="J4" s="304"/>
      <c r="K4" s="305"/>
    </row>
    <row r="5" ht="5.25" customHeight="1">
      <c r="B5" s="303"/>
      <c r="C5" s="306"/>
      <c r="D5" s="306"/>
      <c r="E5" s="306"/>
      <c r="F5" s="306"/>
      <c r="G5" s="306"/>
      <c r="H5" s="306"/>
      <c r="I5" s="306"/>
      <c r="J5" s="306"/>
      <c r="K5" s="305"/>
    </row>
    <row r="6" ht="15" customHeight="1">
      <c r="B6" s="303"/>
      <c r="C6" s="307" t="s">
        <v>1190</v>
      </c>
      <c r="D6" s="307"/>
      <c r="E6" s="307"/>
      <c r="F6" s="307"/>
      <c r="G6" s="307"/>
      <c r="H6" s="307"/>
      <c r="I6" s="307"/>
      <c r="J6" s="307"/>
      <c r="K6" s="305"/>
    </row>
    <row r="7" ht="15" customHeight="1">
      <c r="B7" s="308"/>
      <c r="C7" s="307" t="s">
        <v>1191</v>
      </c>
      <c r="D7" s="307"/>
      <c r="E7" s="307"/>
      <c r="F7" s="307"/>
      <c r="G7" s="307"/>
      <c r="H7" s="307"/>
      <c r="I7" s="307"/>
      <c r="J7" s="307"/>
      <c r="K7" s="305"/>
    </row>
    <row r="8" ht="12.75" customHeight="1">
      <c r="B8" s="308"/>
      <c r="C8" s="307"/>
      <c r="D8" s="307"/>
      <c r="E8" s="307"/>
      <c r="F8" s="307"/>
      <c r="G8" s="307"/>
      <c r="H8" s="307"/>
      <c r="I8" s="307"/>
      <c r="J8" s="307"/>
      <c r="K8" s="305"/>
    </row>
    <row r="9" ht="15" customHeight="1">
      <c r="B9" s="308"/>
      <c r="C9" s="307" t="s">
        <v>1192</v>
      </c>
      <c r="D9" s="307"/>
      <c r="E9" s="307"/>
      <c r="F9" s="307"/>
      <c r="G9" s="307"/>
      <c r="H9" s="307"/>
      <c r="I9" s="307"/>
      <c r="J9" s="307"/>
      <c r="K9" s="305"/>
    </row>
    <row r="10" ht="15" customHeight="1">
      <c r="B10" s="308"/>
      <c r="C10" s="307"/>
      <c r="D10" s="307" t="s">
        <v>1193</v>
      </c>
      <c r="E10" s="307"/>
      <c r="F10" s="307"/>
      <c r="G10" s="307"/>
      <c r="H10" s="307"/>
      <c r="I10" s="307"/>
      <c r="J10" s="307"/>
      <c r="K10" s="305"/>
    </row>
    <row r="11" ht="15" customHeight="1">
      <c r="B11" s="308"/>
      <c r="C11" s="309"/>
      <c r="D11" s="307" t="s">
        <v>1194</v>
      </c>
      <c r="E11" s="307"/>
      <c r="F11" s="307"/>
      <c r="G11" s="307"/>
      <c r="H11" s="307"/>
      <c r="I11" s="307"/>
      <c r="J11" s="307"/>
      <c r="K11" s="305"/>
    </row>
    <row r="12" ht="12.75" customHeight="1">
      <c r="B12" s="308"/>
      <c r="C12" s="309"/>
      <c r="D12" s="309"/>
      <c r="E12" s="309"/>
      <c r="F12" s="309"/>
      <c r="G12" s="309"/>
      <c r="H12" s="309"/>
      <c r="I12" s="309"/>
      <c r="J12" s="309"/>
      <c r="K12" s="305"/>
    </row>
    <row r="13" ht="15" customHeight="1">
      <c r="B13" s="308"/>
      <c r="C13" s="309"/>
      <c r="D13" s="307" t="s">
        <v>1195</v>
      </c>
      <c r="E13" s="307"/>
      <c r="F13" s="307"/>
      <c r="G13" s="307"/>
      <c r="H13" s="307"/>
      <c r="I13" s="307"/>
      <c r="J13" s="307"/>
      <c r="K13" s="305"/>
    </row>
    <row r="14" ht="15" customHeight="1">
      <c r="B14" s="308"/>
      <c r="C14" s="309"/>
      <c r="D14" s="307" t="s">
        <v>1196</v>
      </c>
      <c r="E14" s="307"/>
      <c r="F14" s="307"/>
      <c r="G14" s="307"/>
      <c r="H14" s="307"/>
      <c r="I14" s="307"/>
      <c r="J14" s="307"/>
      <c r="K14" s="305"/>
    </row>
    <row r="15" ht="15" customHeight="1">
      <c r="B15" s="308"/>
      <c r="C15" s="309"/>
      <c r="D15" s="307" t="s">
        <v>1197</v>
      </c>
      <c r="E15" s="307"/>
      <c r="F15" s="307"/>
      <c r="G15" s="307"/>
      <c r="H15" s="307"/>
      <c r="I15" s="307"/>
      <c r="J15" s="307"/>
      <c r="K15" s="305"/>
    </row>
    <row r="16" ht="15" customHeight="1">
      <c r="B16" s="308"/>
      <c r="C16" s="309"/>
      <c r="D16" s="309"/>
      <c r="E16" s="310" t="s">
        <v>80</v>
      </c>
      <c r="F16" s="307" t="s">
        <v>1198</v>
      </c>
      <c r="G16" s="307"/>
      <c r="H16" s="307"/>
      <c r="I16" s="307"/>
      <c r="J16" s="307"/>
      <c r="K16" s="305"/>
    </row>
    <row r="17" ht="15" customHeight="1">
      <c r="B17" s="308"/>
      <c r="C17" s="309"/>
      <c r="D17" s="309"/>
      <c r="E17" s="310" t="s">
        <v>1199</v>
      </c>
      <c r="F17" s="307" t="s">
        <v>1200</v>
      </c>
      <c r="G17" s="307"/>
      <c r="H17" s="307"/>
      <c r="I17" s="307"/>
      <c r="J17" s="307"/>
      <c r="K17" s="305"/>
    </row>
    <row r="18" ht="15" customHeight="1">
      <c r="B18" s="308"/>
      <c r="C18" s="309"/>
      <c r="D18" s="309"/>
      <c r="E18" s="310" t="s">
        <v>1201</v>
      </c>
      <c r="F18" s="307" t="s">
        <v>1202</v>
      </c>
      <c r="G18" s="307"/>
      <c r="H18" s="307"/>
      <c r="I18" s="307"/>
      <c r="J18" s="307"/>
      <c r="K18" s="305"/>
    </row>
    <row r="19" ht="15" customHeight="1">
      <c r="B19" s="308"/>
      <c r="C19" s="309"/>
      <c r="D19" s="309"/>
      <c r="E19" s="310" t="s">
        <v>1203</v>
      </c>
      <c r="F19" s="307" t="s">
        <v>90</v>
      </c>
      <c r="G19" s="307"/>
      <c r="H19" s="307"/>
      <c r="I19" s="307"/>
      <c r="J19" s="307"/>
      <c r="K19" s="305"/>
    </row>
    <row r="20" ht="15" customHeight="1">
      <c r="B20" s="308"/>
      <c r="C20" s="309"/>
      <c r="D20" s="309"/>
      <c r="E20" s="310" t="s">
        <v>1204</v>
      </c>
      <c r="F20" s="307" t="s">
        <v>1205</v>
      </c>
      <c r="G20" s="307"/>
      <c r="H20" s="307"/>
      <c r="I20" s="307"/>
      <c r="J20" s="307"/>
      <c r="K20" s="305"/>
    </row>
    <row r="21" ht="15" customHeight="1">
      <c r="B21" s="308"/>
      <c r="C21" s="309"/>
      <c r="D21" s="309"/>
      <c r="E21" s="310" t="s">
        <v>87</v>
      </c>
      <c r="F21" s="307" t="s">
        <v>1206</v>
      </c>
      <c r="G21" s="307"/>
      <c r="H21" s="307"/>
      <c r="I21" s="307"/>
      <c r="J21" s="307"/>
      <c r="K21" s="305"/>
    </row>
    <row r="22" ht="12.75" customHeight="1">
      <c r="B22" s="308"/>
      <c r="C22" s="309"/>
      <c r="D22" s="309"/>
      <c r="E22" s="309"/>
      <c r="F22" s="309"/>
      <c r="G22" s="309"/>
      <c r="H22" s="309"/>
      <c r="I22" s="309"/>
      <c r="J22" s="309"/>
      <c r="K22" s="305"/>
    </row>
    <row r="23" ht="15" customHeight="1">
      <c r="B23" s="308"/>
      <c r="C23" s="307" t="s">
        <v>1207</v>
      </c>
      <c r="D23" s="307"/>
      <c r="E23" s="307"/>
      <c r="F23" s="307"/>
      <c r="G23" s="307"/>
      <c r="H23" s="307"/>
      <c r="I23" s="307"/>
      <c r="J23" s="307"/>
      <c r="K23" s="305"/>
    </row>
    <row r="24" ht="15" customHeight="1">
      <c r="B24" s="308"/>
      <c r="C24" s="307" t="s">
        <v>1208</v>
      </c>
      <c r="D24" s="307"/>
      <c r="E24" s="307"/>
      <c r="F24" s="307"/>
      <c r="G24" s="307"/>
      <c r="H24" s="307"/>
      <c r="I24" s="307"/>
      <c r="J24" s="307"/>
      <c r="K24" s="305"/>
    </row>
    <row r="25" ht="15" customHeight="1">
      <c r="B25" s="308"/>
      <c r="C25" s="307"/>
      <c r="D25" s="307" t="s">
        <v>1209</v>
      </c>
      <c r="E25" s="307"/>
      <c r="F25" s="307"/>
      <c r="G25" s="307"/>
      <c r="H25" s="307"/>
      <c r="I25" s="307"/>
      <c r="J25" s="307"/>
      <c r="K25" s="305"/>
    </row>
    <row r="26" ht="15" customHeight="1">
      <c r="B26" s="308"/>
      <c r="C26" s="309"/>
      <c r="D26" s="307" t="s">
        <v>1210</v>
      </c>
      <c r="E26" s="307"/>
      <c r="F26" s="307"/>
      <c r="G26" s="307"/>
      <c r="H26" s="307"/>
      <c r="I26" s="307"/>
      <c r="J26" s="307"/>
      <c r="K26" s="305"/>
    </row>
    <row r="27" ht="12.75" customHeight="1">
      <c r="B27" s="308"/>
      <c r="C27" s="309"/>
      <c r="D27" s="309"/>
      <c r="E27" s="309"/>
      <c r="F27" s="309"/>
      <c r="G27" s="309"/>
      <c r="H27" s="309"/>
      <c r="I27" s="309"/>
      <c r="J27" s="309"/>
      <c r="K27" s="305"/>
    </row>
    <row r="28" ht="15" customHeight="1">
      <c r="B28" s="308"/>
      <c r="C28" s="309"/>
      <c r="D28" s="307" t="s">
        <v>1211</v>
      </c>
      <c r="E28" s="307"/>
      <c r="F28" s="307"/>
      <c r="G28" s="307"/>
      <c r="H28" s="307"/>
      <c r="I28" s="307"/>
      <c r="J28" s="307"/>
      <c r="K28" s="305"/>
    </row>
    <row r="29" ht="15" customHeight="1">
      <c r="B29" s="308"/>
      <c r="C29" s="309"/>
      <c r="D29" s="307" t="s">
        <v>1212</v>
      </c>
      <c r="E29" s="307"/>
      <c r="F29" s="307"/>
      <c r="G29" s="307"/>
      <c r="H29" s="307"/>
      <c r="I29" s="307"/>
      <c r="J29" s="307"/>
      <c r="K29" s="305"/>
    </row>
    <row r="30" ht="12.75" customHeight="1">
      <c r="B30" s="308"/>
      <c r="C30" s="309"/>
      <c r="D30" s="309"/>
      <c r="E30" s="309"/>
      <c r="F30" s="309"/>
      <c r="G30" s="309"/>
      <c r="H30" s="309"/>
      <c r="I30" s="309"/>
      <c r="J30" s="309"/>
      <c r="K30" s="305"/>
    </row>
    <row r="31" ht="15" customHeight="1">
      <c r="B31" s="308"/>
      <c r="C31" s="309"/>
      <c r="D31" s="307" t="s">
        <v>1213</v>
      </c>
      <c r="E31" s="307"/>
      <c r="F31" s="307"/>
      <c r="G31" s="307"/>
      <c r="H31" s="307"/>
      <c r="I31" s="307"/>
      <c r="J31" s="307"/>
      <c r="K31" s="305"/>
    </row>
    <row r="32" ht="15" customHeight="1">
      <c r="B32" s="308"/>
      <c r="C32" s="309"/>
      <c r="D32" s="307" t="s">
        <v>1214</v>
      </c>
      <c r="E32" s="307"/>
      <c r="F32" s="307"/>
      <c r="G32" s="307"/>
      <c r="H32" s="307"/>
      <c r="I32" s="307"/>
      <c r="J32" s="307"/>
      <c r="K32" s="305"/>
    </row>
    <row r="33" ht="15" customHeight="1">
      <c r="B33" s="308"/>
      <c r="C33" s="309"/>
      <c r="D33" s="307" t="s">
        <v>1215</v>
      </c>
      <c r="E33" s="307"/>
      <c r="F33" s="307"/>
      <c r="G33" s="307"/>
      <c r="H33" s="307"/>
      <c r="I33" s="307"/>
      <c r="J33" s="307"/>
      <c r="K33" s="305"/>
    </row>
    <row r="34" ht="15" customHeight="1">
      <c r="B34" s="308"/>
      <c r="C34" s="309"/>
      <c r="D34" s="307"/>
      <c r="E34" s="311" t="s">
        <v>129</v>
      </c>
      <c r="F34" s="307"/>
      <c r="G34" s="307" t="s">
        <v>1216</v>
      </c>
      <c r="H34" s="307"/>
      <c r="I34" s="307"/>
      <c r="J34" s="307"/>
      <c r="K34" s="305"/>
    </row>
    <row r="35" ht="30.75" customHeight="1">
      <c r="B35" s="308"/>
      <c r="C35" s="309"/>
      <c r="D35" s="307"/>
      <c r="E35" s="311" t="s">
        <v>1217</v>
      </c>
      <c r="F35" s="307"/>
      <c r="G35" s="307" t="s">
        <v>1218</v>
      </c>
      <c r="H35" s="307"/>
      <c r="I35" s="307"/>
      <c r="J35" s="307"/>
      <c r="K35" s="305"/>
    </row>
    <row r="36" ht="15" customHeight="1">
      <c r="B36" s="308"/>
      <c r="C36" s="309"/>
      <c r="D36" s="307"/>
      <c r="E36" s="311" t="s">
        <v>55</v>
      </c>
      <c r="F36" s="307"/>
      <c r="G36" s="307" t="s">
        <v>1219</v>
      </c>
      <c r="H36" s="307"/>
      <c r="I36" s="307"/>
      <c r="J36" s="307"/>
      <c r="K36" s="305"/>
    </row>
    <row r="37" ht="15" customHeight="1">
      <c r="B37" s="308"/>
      <c r="C37" s="309"/>
      <c r="D37" s="307"/>
      <c r="E37" s="311" t="s">
        <v>130</v>
      </c>
      <c r="F37" s="307"/>
      <c r="G37" s="307" t="s">
        <v>1220</v>
      </c>
      <c r="H37" s="307"/>
      <c r="I37" s="307"/>
      <c r="J37" s="307"/>
      <c r="K37" s="305"/>
    </row>
    <row r="38" ht="15" customHeight="1">
      <c r="B38" s="308"/>
      <c r="C38" s="309"/>
      <c r="D38" s="307"/>
      <c r="E38" s="311" t="s">
        <v>131</v>
      </c>
      <c r="F38" s="307"/>
      <c r="G38" s="307" t="s">
        <v>1221</v>
      </c>
      <c r="H38" s="307"/>
      <c r="I38" s="307"/>
      <c r="J38" s="307"/>
      <c r="K38" s="305"/>
    </row>
    <row r="39" ht="15" customHeight="1">
      <c r="B39" s="308"/>
      <c r="C39" s="309"/>
      <c r="D39" s="307"/>
      <c r="E39" s="311" t="s">
        <v>132</v>
      </c>
      <c r="F39" s="307"/>
      <c r="G39" s="307" t="s">
        <v>1222</v>
      </c>
      <c r="H39" s="307"/>
      <c r="I39" s="307"/>
      <c r="J39" s="307"/>
      <c r="K39" s="305"/>
    </row>
    <row r="40" ht="15" customHeight="1">
      <c r="B40" s="308"/>
      <c r="C40" s="309"/>
      <c r="D40" s="307"/>
      <c r="E40" s="311" t="s">
        <v>1223</v>
      </c>
      <c r="F40" s="307"/>
      <c r="G40" s="307" t="s">
        <v>1224</v>
      </c>
      <c r="H40" s="307"/>
      <c r="I40" s="307"/>
      <c r="J40" s="307"/>
      <c r="K40" s="305"/>
    </row>
    <row r="41" ht="15" customHeight="1">
      <c r="B41" s="308"/>
      <c r="C41" s="309"/>
      <c r="D41" s="307"/>
      <c r="E41" s="311"/>
      <c r="F41" s="307"/>
      <c r="G41" s="307" t="s">
        <v>1225</v>
      </c>
      <c r="H41" s="307"/>
      <c r="I41" s="307"/>
      <c r="J41" s="307"/>
      <c r="K41" s="305"/>
    </row>
    <row r="42" ht="15" customHeight="1">
      <c r="B42" s="308"/>
      <c r="C42" s="309"/>
      <c r="D42" s="307"/>
      <c r="E42" s="311" t="s">
        <v>1226</v>
      </c>
      <c r="F42" s="307"/>
      <c r="G42" s="307" t="s">
        <v>1227</v>
      </c>
      <c r="H42" s="307"/>
      <c r="I42" s="307"/>
      <c r="J42" s="307"/>
      <c r="K42" s="305"/>
    </row>
    <row r="43" ht="15" customHeight="1">
      <c r="B43" s="308"/>
      <c r="C43" s="309"/>
      <c r="D43" s="307"/>
      <c r="E43" s="311" t="s">
        <v>134</v>
      </c>
      <c r="F43" s="307"/>
      <c r="G43" s="307" t="s">
        <v>1228</v>
      </c>
      <c r="H43" s="307"/>
      <c r="I43" s="307"/>
      <c r="J43" s="307"/>
      <c r="K43" s="305"/>
    </row>
    <row r="44" ht="12.75" customHeight="1">
      <c r="B44" s="308"/>
      <c r="C44" s="309"/>
      <c r="D44" s="307"/>
      <c r="E44" s="307"/>
      <c r="F44" s="307"/>
      <c r="G44" s="307"/>
      <c r="H44" s="307"/>
      <c r="I44" s="307"/>
      <c r="J44" s="307"/>
      <c r="K44" s="305"/>
    </row>
    <row r="45" ht="15" customHeight="1">
      <c r="B45" s="308"/>
      <c r="C45" s="309"/>
      <c r="D45" s="307" t="s">
        <v>1229</v>
      </c>
      <c r="E45" s="307"/>
      <c r="F45" s="307"/>
      <c r="G45" s="307"/>
      <c r="H45" s="307"/>
      <c r="I45" s="307"/>
      <c r="J45" s="307"/>
      <c r="K45" s="305"/>
    </row>
    <row r="46" ht="15" customHeight="1">
      <c r="B46" s="308"/>
      <c r="C46" s="309"/>
      <c r="D46" s="309"/>
      <c r="E46" s="307" t="s">
        <v>1230</v>
      </c>
      <c r="F46" s="307"/>
      <c r="G46" s="307"/>
      <c r="H46" s="307"/>
      <c r="I46" s="307"/>
      <c r="J46" s="307"/>
      <c r="K46" s="305"/>
    </row>
    <row r="47" ht="15" customHeight="1">
      <c r="B47" s="308"/>
      <c r="C47" s="309"/>
      <c r="D47" s="309"/>
      <c r="E47" s="307" t="s">
        <v>1231</v>
      </c>
      <c r="F47" s="307"/>
      <c r="G47" s="307"/>
      <c r="H47" s="307"/>
      <c r="I47" s="307"/>
      <c r="J47" s="307"/>
      <c r="K47" s="305"/>
    </row>
    <row r="48" ht="15" customHeight="1">
      <c r="B48" s="308"/>
      <c r="C48" s="309"/>
      <c r="D48" s="309"/>
      <c r="E48" s="307" t="s">
        <v>1232</v>
      </c>
      <c r="F48" s="307"/>
      <c r="G48" s="307"/>
      <c r="H48" s="307"/>
      <c r="I48" s="307"/>
      <c r="J48" s="307"/>
      <c r="K48" s="305"/>
    </row>
    <row r="49" ht="15" customHeight="1">
      <c r="B49" s="308"/>
      <c r="C49" s="309"/>
      <c r="D49" s="307" t="s">
        <v>1233</v>
      </c>
      <c r="E49" s="307"/>
      <c r="F49" s="307"/>
      <c r="G49" s="307"/>
      <c r="H49" s="307"/>
      <c r="I49" s="307"/>
      <c r="J49" s="307"/>
      <c r="K49" s="305"/>
    </row>
    <row r="50" ht="25.5" customHeight="1">
      <c r="B50" s="303"/>
      <c r="C50" s="304" t="s">
        <v>1234</v>
      </c>
      <c r="D50" s="304"/>
      <c r="E50" s="304"/>
      <c r="F50" s="304"/>
      <c r="G50" s="304"/>
      <c r="H50" s="304"/>
      <c r="I50" s="304"/>
      <c r="J50" s="304"/>
      <c r="K50" s="305"/>
    </row>
    <row r="51" ht="5.25" customHeight="1">
      <c r="B51" s="303"/>
      <c r="C51" s="306"/>
      <c r="D51" s="306"/>
      <c r="E51" s="306"/>
      <c r="F51" s="306"/>
      <c r="G51" s="306"/>
      <c r="H51" s="306"/>
      <c r="I51" s="306"/>
      <c r="J51" s="306"/>
      <c r="K51" s="305"/>
    </row>
    <row r="52" ht="15" customHeight="1">
      <c r="B52" s="303"/>
      <c r="C52" s="307" t="s">
        <v>1235</v>
      </c>
      <c r="D52" s="307"/>
      <c r="E52" s="307"/>
      <c r="F52" s="307"/>
      <c r="G52" s="307"/>
      <c r="H52" s="307"/>
      <c r="I52" s="307"/>
      <c r="J52" s="307"/>
      <c r="K52" s="305"/>
    </row>
    <row r="53" ht="15" customHeight="1">
      <c r="B53" s="303"/>
      <c r="C53" s="307" t="s">
        <v>1236</v>
      </c>
      <c r="D53" s="307"/>
      <c r="E53" s="307"/>
      <c r="F53" s="307"/>
      <c r="G53" s="307"/>
      <c r="H53" s="307"/>
      <c r="I53" s="307"/>
      <c r="J53" s="307"/>
      <c r="K53" s="305"/>
    </row>
    <row r="54" ht="12.75" customHeight="1">
      <c r="B54" s="303"/>
      <c r="C54" s="307"/>
      <c r="D54" s="307"/>
      <c r="E54" s="307"/>
      <c r="F54" s="307"/>
      <c r="G54" s="307"/>
      <c r="H54" s="307"/>
      <c r="I54" s="307"/>
      <c r="J54" s="307"/>
      <c r="K54" s="305"/>
    </row>
    <row r="55" ht="15" customHeight="1">
      <c r="B55" s="303"/>
      <c r="C55" s="307" t="s">
        <v>1237</v>
      </c>
      <c r="D55" s="307"/>
      <c r="E55" s="307"/>
      <c r="F55" s="307"/>
      <c r="G55" s="307"/>
      <c r="H55" s="307"/>
      <c r="I55" s="307"/>
      <c r="J55" s="307"/>
      <c r="K55" s="305"/>
    </row>
    <row r="56" ht="15" customHeight="1">
      <c r="B56" s="303"/>
      <c r="C56" s="309"/>
      <c r="D56" s="307" t="s">
        <v>1238</v>
      </c>
      <c r="E56" s="307"/>
      <c r="F56" s="307"/>
      <c r="G56" s="307"/>
      <c r="H56" s="307"/>
      <c r="I56" s="307"/>
      <c r="J56" s="307"/>
      <c r="K56" s="305"/>
    </row>
    <row r="57" ht="15" customHeight="1">
      <c r="B57" s="303"/>
      <c r="C57" s="309"/>
      <c r="D57" s="307" t="s">
        <v>1239</v>
      </c>
      <c r="E57" s="307"/>
      <c r="F57" s="307"/>
      <c r="G57" s="307"/>
      <c r="H57" s="307"/>
      <c r="I57" s="307"/>
      <c r="J57" s="307"/>
      <c r="K57" s="305"/>
    </row>
    <row r="58" ht="15" customHeight="1">
      <c r="B58" s="303"/>
      <c r="C58" s="309"/>
      <c r="D58" s="307" t="s">
        <v>1240</v>
      </c>
      <c r="E58" s="307"/>
      <c r="F58" s="307"/>
      <c r="G58" s="307"/>
      <c r="H58" s="307"/>
      <c r="I58" s="307"/>
      <c r="J58" s="307"/>
      <c r="K58" s="305"/>
    </row>
    <row r="59" ht="15" customHeight="1">
      <c r="B59" s="303"/>
      <c r="C59" s="309"/>
      <c r="D59" s="307" t="s">
        <v>1241</v>
      </c>
      <c r="E59" s="307"/>
      <c r="F59" s="307"/>
      <c r="G59" s="307"/>
      <c r="H59" s="307"/>
      <c r="I59" s="307"/>
      <c r="J59" s="307"/>
      <c r="K59" s="305"/>
    </row>
    <row r="60" ht="15" customHeight="1">
      <c r="B60" s="303"/>
      <c r="C60" s="309"/>
      <c r="D60" s="312" t="s">
        <v>1242</v>
      </c>
      <c r="E60" s="312"/>
      <c r="F60" s="312"/>
      <c r="G60" s="312"/>
      <c r="H60" s="312"/>
      <c r="I60" s="312"/>
      <c r="J60" s="312"/>
      <c r="K60" s="305"/>
    </row>
    <row r="61" ht="15" customHeight="1">
      <c r="B61" s="303"/>
      <c r="C61" s="309"/>
      <c r="D61" s="307" t="s">
        <v>1243</v>
      </c>
      <c r="E61" s="307"/>
      <c r="F61" s="307"/>
      <c r="G61" s="307"/>
      <c r="H61" s="307"/>
      <c r="I61" s="307"/>
      <c r="J61" s="307"/>
      <c r="K61" s="305"/>
    </row>
    <row r="62" ht="12.75" customHeight="1">
      <c r="B62" s="303"/>
      <c r="C62" s="309"/>
      <c r="D62" s="309"/>
      <c r="E62" s="313"/>
      <c r="F62" s="309"/>
      <c r="G62" s="309"/>
      <c r="H62" s="309"/>
      <c r="I62" s="309"/>
      <c r="J62" s="309"/>
      <c r="K62" s="305"/>
    </row>
    <row r="63" ht="15" customHeight="1">
      <c r="B63" s="303"/>
      <c r="C63" s="309"/>
      <c r="D63" s="307" t="s">
        <v>1244</v>
      </c>
      <c r="E63" s="307"/>
      <c r="F63" s="307"/>
      <c r="G63" s="307"/>
      <c r="H63" s="307"/>
      <c r="I63" s="307"/>
      <c r="J63" s="307"/>
      <c r="K63" s="305"/>
    </row>
    <row r="64" ht="15" customHeight="1">
      <c r="B64" s="303"/>
      <c r="C64" s="309"/>
      <c r="D64" s="312" t="s">
        <v>1245</v>
      </c>
      <c r="E64" s="312"/>
      <c r="F64" s="312"/>
      <c r="G64" s="312"/>
      <c r="H64" s="312"/>
      <c r="I64" s="312"/>
      <c r="J64" s="312"/>
      <c r="K64" s="305"/>
    </row>
    <row r="65" ht="15" customHeight="1">
      <c r="B65" s="303"/>
      <c r="C65" s="309"/>
      <c r="D65" s="307" t="s">
        <v>1246</v>
      </c>
      <c r="E65" s="307"/>
      <c r="F65" s="307"/>
      <c r="G65" s="307"/>
      <c r="H65" s="307"/>
      <c r="I65" s="307"/>
      <c r="J65" s="307"/>
      <c r="K65" s="305"/>
    </row>
    <row r="66" ht="15" customHeight="1">
      <c r="B66" s="303"/>
      <c r="C66" s="309"/>
      <c r="D66" s="307" t="s">
        <v>1247</v>
      </c>
      <c r="E66" s="307"/>
      <c r="F66" s="307"/>
      <c r="G66" s="307"/>
      <c r="H66" s="307"/>
      <c r="I66" s="307"/>
      <c r="J66" s="307"/>
      <c r="K66" s="305"/>
    </row>
    <row r="67" ht="15" customHeight="1">
      <c r="B67" s="303"/>
      <c r="C67" s="309"/>
      <c r="D67" s="307" t="s">
        <v>1248</v>
      </c>
      <c r="E67" s="307"/>
      <c r="F67" s="307"/>
      <c r="G67" s="307"/>
      <c r="H67" s="307"/>
      <c r="I67" s="307"/>
      <c r="J67" s="307"/>
      <c r="K67" s="305"/>
    </row>
    <row r="68" ht="15" customHeight="1">
      <c r="B68" s="303"/>
      <c r="C68" s="309"/>
      <c r="D68" s="307" t="s">
        <v>1249</v>
      </c>
      <c r="E68" s="307"/>
      <c r="F68" s="307"/>
      <c r="G68" s="307"/>
      <c r="H68" s="307"/>
      <c r="I68" s="307"/>
      <c r="J68" s="307"/>
      <c r="K68" s="305"/>
    </row>
    <row r="69" ht="12.75" customHeight="1">
      <c r="B69" s="314"/>
      <c r="C69" s="315"/>
      <c r="D69" s="315"/>
      <c r="E69" s="315"/>
      <c r="F69" s="315"/>
      <c r="G69" s="315"/>
      <c r="H69" s="315"/>
      <c r="I69" s="315"/>
      <c r="J69" s="315"/>
      <c r="K69" s="316"/>
    </row>
    <row r="70" ht="18.75" customHeight="1">
      <c r="B70" s="317"/>
      <c r="C70" s="317"/>
      <c r="D70" s="317"/>
      <c r="E70" s="317"/>
      <c r="F70" s="317"/>
      <c r="G70" s="317"/>
      <c r="H70" s="317"/>
      <c r="I70" s="317"/>
      <c r="J70" s="317"/>
      <c r="K70" s="318"/>
    </row>
    <row r="71" ht="18.75" customHeight="1">
      <c r="B71" s="318"/>
      <c r="C71" s="318"/>
      <c r="D71" s="318"/>
      <c r="E71" s="318"/>
      <c r="F71" s="318"/>
      <c r="G71" s="318"/>
      <c r="H71" s="318"/>
      <c r="I71" s="318"/>
      <c r="J71" s="318"/>
      <c r="K71" s="318"/>
    </row>
    <row r="72" ht="7.5" customHeight="1">
      <c r="B72" s="319"/>
      <c r="C72" s="320"/>
      <c r="D72" s="320"/>
      <c r="E72" s="320"/>
      <c r="F72" s="320"/>
      <c r="G72" s="320"/>
      <c r="H72" s="320"/>
      <c r="I72" s="320"/>
      <c r="J72" s="320"/>
      <c r="K72" s="321"/>
    </row>
    <row r="73" ht="45" customHeight="1">
      <c r="B73" s="322"/>
      <c r="C73" s="323" t="s">
        <v>96</v>
      </c>
      <c r="D73" s="323"/>
      <c r="E73" s="323"/>
      <c r="F73" s="323"/>
      <c r="G73" s="323"/>
      <c r="H73" s="323"/>
      <c r="I73" s="323"/>
      <c r="J73" s="323"/>
      <c r="K73" s="324"/>
    </row>
    <row r="74" ht="17.25" customHeight="1">
      <c r="B74" s="322"/>
      <c r="C74" s="325" t="s">
        <v>1250</v>
      </c>
      <c r="D74" s="325"/>
      <c r="E74" s="325"/>
      <c r="F74" s="325" t="s">
        <v>1251</v>
      </c>
      <c r="G74" s="326"/>
      <c r="H74" s="325" t="s">
        <v>130</v>
      </c>
      <c r="I74" s="325" t="s">
        <v>59</v>
      </c>
      <c r="J74" s="325" t="s">
        <v>1252</v>
      </c>
      <c r="K74" s="324"/>
    </row>
    <row r="75" ht="17.25" customHeight="1">
      <c r="B75" s="322"/>
      <c r="C75" s="327" t="s">
        <v>1253</v>
      </c>
      <c r="D75" s="327"/>
      <c r="E75" s="327"/>
      <c r="F75" s="328" t="s">
        <v>1254</v>
      </c>
      <c r="G75" s="329"/>
      <c r="H75" s="327"/>
      <c r="I75" s="327"/>
      <c r="J75" s="327" t="s">
        <v>1255</v>
      </c>
      <c r="K75" s="324"/>
    </row>
    <row r="76" ht="5.25" customHeight="1">
      <c r="B76" s="322"/>
      <c r="C76" s="330"/>
      <c r="D76" s="330"/>
      <c r="E76" s="330"/>
      <c r="F76" s="330"/>
      <c r="G76" s="331"/>
      <c r="H76" s="330"/>
      <c r="I76" s="330"/>
      <c r="J76" s="330"/>
      <c r="K76" s="324"/>
    </row>
    <row r="77" ht="15" customHeight="1">
      <c r="B77" s="322"/>
      <c r="C77" s="311" t="s">
        <v>55</v>
      </c>
      <c r="D77" s="330"/>
      <c r="E77" s="330"/>
      <c r="F77" s="332" t="s">
        <v>1256</v>
      </c>
      <c r="G77" s="331"/>
      <c r="H77" s="311" t="s">
        <v>1257</v>
      </c>
      <c r="I77" s="311" t="s">
        <v>1258</v>
      </c>
      <c r="J77" s="311">
        <v>20</v>
      </c>
      <c r="K77" s="324"/>
    </row>
    <row r="78" ht="15" customHeight="1">
      <c r="B78" s="322"/>
      <c r="C78" s="311" t="s">
        <v>1259</v>
      </c>
      <c r="D78" s="311"/>
      <c r="E78" s="311"/>
      <c r="F78" s="332" t="s">
        <v>1256</v>
      </c>
      <c r="G78" s="331"/>
      <c r="H78" s="311" t="s">
        <v>1260</v>
      </c>
      <c r="I78" s="311" t="s">
        <v>1258</v>
      </c>
      <c r="J78" s="311">
        <v>120</v>
      </c>
      <c r="K78" s="324"/>
    </row>
    <row r="79" ht="15" customHeight="1">
      <c r="B79" s="333"/>
      <c r="C79" s="311" t="s">
        <v>1261</v>
      </c>
      <c r="D79" s="311"/>
      <c r="E79" s="311"/>
      <c r="F79" s="332" t="s">
        <v>1262</v>
      </c>
      <c r="G79" s="331"/>
      <c r="H79" s="311" t="s">
        <v>1263</v>
      </c>
      <c r="I79" s="311" t="s">
        <v>1258</v>
      </c>
      <c r="J79" s="311">
        <v>50</v>
      </c>
      <c r="K79" s="324"/>
    </row>
    <row r="80" ht="15" customHeight="1">
      <c r="B80" s="333"/>
      <c r="C80" s="311" t="s">
        <v>1264</v>
      </c>
      <c r="D80" s="311"/>
      <c r="E80" s="311"/>
      <c r="F80" s="332" t="s">
        <v>1256</v>
      </c>
      <c r="G80" s="331"/>
      <c r="H80" s="311" t="s">
        <v>1265</v>
      </c>
      <c r="I80" s="311" t="s">
        <v>1266</v>
      </c>
      <c r="J80" s="311"/>
      <c r="K80" s="324"/>
    </row>
    <row r="81" ht="15" customHeight="1">
      <c r="B81" s="333"/>
      <c r="C81" s="334" t="s">
        <v>1267</v>
      </c>
      <c r="D81" s="334"/>
      <c r="E81" s="334"/>
      <c r="F81" s="335" t="s">
        <v>1262</v>
      </c>
      <c r="G81" s="334"/>
      <c r="H81" s="334" t="s">
        <v>1268</v>
      </c>
      <c r="I81" s="334" t="s">
        <v>1258</v>
      </c>
      <c r="J81" s="334">
        <v>15</v>
      </c>
      <c r="K81" s="324"/>
    </row>
    <row r="82" ht="15" customHeight="1">
      <c r="B82" s="333"/>
      <c r="C82" s="334" t="s">
        <v>1269</v>
      </c>
      <c r="D82" s="334"/>
      <c r="E82" s="334"/>
      <c r="F82" s="335" t="s">
        <v>1262</v>
      </c>
      <c r="G82" s="334"/>
      <c r="H82" s="334" t="s">
        <v>1270</v>
      </c>
      <c r="I82" s="334" t="s">
        <v>1258</v>
      </c>
      <c r="J82" s="334">
        <v>15</v>
      </c>
      <c r="K82" s="324"/>
    </row>
    <row r="83" ht="15" customHeight="1">
      <c r="B83" s="333"/>
      <c r="C83" s="334" t="s">
        <v>1271</v>
      </c>
      <c r="D83" s="334"/>
      <c r="E83" s="334"/>
      <c r="F83" s="335" t="s">
        <v>1262</v>
      </c>
      <c r="G83" s="334"/>
      <c r="H83" s="334" t="s">
        <v>1272</v>
      </c>
      <c r="I83" s="334" t="s">
        <v>1258</v>
      </c>
      <c r="J83" s="334">
        <v>20</v>
      </c>
      <c r="K83" s="324"/>
    </row>
    <row r="84" ht="15" customHeight="1">
      <c r="B84" s="333"/>
      <c r="C84" s="334" t="s">
        <v>1273</v>
      </c>
      <c r="D84" s="334"/>
      <c r="E84" s="334"/>
      <c r="F84" s="335" t="s">
        <v>1262</v>
      </c>
      <c r="G84" s="334"/>
      <c r="H84" s="334" t="s">
        <v>1274</v>
      </c>
      <c r="I84" s="334" t="s">
        <v>1258</v>
      </c>
      <c r="J84" s="334">
        <v>20</v>
      </c>
      <c r="K84" s="324"/>
    </row>
    <row r="85" ht="15" customHeight="1">
      <c r="B85" s="333"/>
      <c r="C85" s="311" t="s">
        <v>1275</v>
      </c>
      <c r="D85" s="311"/>
      <c r="E85" s="311"/>
      <c r="F85" s="332" t="s">
        <v>1262</v>
      </c>
      <c r="G85" s="331"/>
      <c r="H85" s="311" t="s">
        <v>1276</v>
      </c>
      <c r="I85" s="311" t="s">
        <v>1258</v>
      </c>
      <c r="J85" s="311">
        <v>50</v>
      </c>
      <c r="K85" s="324"/>
    </row>
    <row r="86" ht="15" customHeight="1">
      <c r="B86" s="333"/>
      <c r="C86" s="311" t="s">
        <v>1277</v>
      </c>
      <c r="D86" s="311"/>
      <c r="E86" s="311"/>
      <c r="F86" s="332" t="s">
        <v>1262</v>
      </c>
      <c r="G86" s="331"/>
      <c r="H86" s="311" t="s">
        <v>1278</v>
      </c>
      <c r="I86" s="311" t="s">
        <v>1258</v>
      </c>
      <c r="J86" s="311">
        <v>20</v>
      </c>
      <c r="K86" s="324"/>
    </row>
    <row r="87" ht="15" customHeight="1">
      <c r="B87" s="333"/>
      <c r="C87" s="311" t="s">
        <v>1279</v>
      </c>
      <c r="D87" s="311"/>
      <c r="E87" s="311"/>
      <c r="F87" s="332" t="s">
        <v>1262</v>
      </c>
      <c r="G87" s="331"/>
      <c r="H87" s="311" t="s">
        <v>1280</v>
      </c>
      <c r="I87" s="311" t="s">
        <v>1258</v>
      </c>
      <c r="J87" s="311">
        <v>20</v>
      </c>
      <c r="K87" s="324"/>
    </row>
    <row r="88" ht="15" customHeight="1">
      <c r="B88" s="333"/>
      <c r="C88" s="311" t="s">
        <v>1281</v>
      </c>
      <c r="D88" s="311"/>
      <c r="E88" s="311"/>
      <c r="F88" s="332" t="s">
        <v>1262</v>
      </c>
      <c r="G88" s="331"/>
      <c r="H88" s="311" t="s">
        <v>1282</v>
      </c>
      <c r="I88" s="311" t="s">
        <v>1258</v>
      </c>
      <c r="J88" s="311">
        <v>50</v>
      </c>
      <c r="K88" s="324"/>
    </row>
    <row r="89" ht="15" customHeight="1">
      <c r="B89" s="333"/>
      <c r="C89" s="311" t="s">
        <v>1283</v>
      </c>
      <c r="D89" s="311"/>
      <c r="E89" s="311"/>
      <c r="F89" s="332" t="s">
        <v>1262</v>
      </c>
      <c r="G89" s="331"/>
      <c r="H89" s="311" t="s">
        <v>1283</v>
      </c>
      <c r="I89" s="311" t="s">
        <v>1258</v>
      </c>
      <c r="J89" s="311">
        <v>50</v>
      </c>
      <c r="K89" s="324"/>
    </row>
    <row r="90" ht="15" customHeight="1">
      <c r="B90" s="333"/>
      <c r="C90" s="311" t="s">
        <v>135</v>
      </c>
      <c r="D90" s="311"/>
      <c r="E90" s="311"/>
      <c r="F90" s="332" t="s">
        <v>1262</v>
      </c>
      <c r="G90" s="331"/>
      <c r="H90" s="311" t="s">
        <v>1284</v>
      </c>
      <c r="I90" s="311" t="s">
        <v>1258</v>
      </c>
      <c r="J90" s="311">
        <v>255</v>
      </c>
      <c r="K90" s="324"/>
    </row>
    <row r="91" ht="15" customHeight="1">
      <c r="B91" s="333"/>
      <c r="C91" s="311" t="s">
        <v>1285</v>
      </c>
      <c r="D91" s="311"/>
      <c r="E91" s="311"/>
      <c r="F91" s="332" t="s">
        <v>1256</v>
      </c>
      <c r="G91" s="331"/>
      <c r="H91" s="311" t="s">
        <v>1286</v>
      </c>
      <c r="I91" s="311" t="s">
        <v>1287</v>
      </c>
      <c r="J91" s="311"/>
      <c r="K91" s="324"/>
    </row>
    <row r="92" ht="15" customHeight="1">
      <c r="B92" s="333"/>
      <c r="C92" s="311" t="s">
        <v>1288</v>
      </c>
      <c r="D92" s="311"/>
      <c r="E92" s="311"/>
      <c r="F92" s="332" t="s">
        <v>1256</v>
      </c>
      <c r="G92" s="331"/>
      <c r="H92" s="311" t="s">
        <v>1289</v>
      </c>
      <c r="I92" s="311" t="s">
        <v>1290</v>
      </c>
      <c r="J92" s="311"/>
      <c r="K92" s="324"/>
    </row>
    <row r="93" ht="15" customHeight="1">
      <c r="B93" s="333"/>
      <c r="C93" s="311" t="s">
        <v>1291</v>
      </c>
      <c r="D93" s="311"/>
      <c r="E93" s="311"/>
      <c r="F93" s="332" t="s">
        <v>1256</v>
      </c>
      <c r="G93" s="331"/>
      <c r="H93" s="311" t="s">
        <v>1291</v>
      </c>
      <c r="I93" s="311" t="s">
        <v>1290</v>
      </c>
      <c r="J93" s="311"/>
      <c r="K93" s="324"/>
    </row>
    <row r="94" ht="15" customHeight="1">
      <c r="B94" s="333"/>
      <c r="C94" s="311" t="s">
        <v>40</v>
      </c>
      <c r="D94" s="311"/>
      <c r="E94" s="311"/>
      <c r="F94" s="332" t="s">
        <v>1256</v>
      </c>
      <c r="G94" s="331"/>
      <c r="H94" s="311" t="s">
        <v>1292</v>
      </c>
      <c r="I94" s="311" t="s">
        <v>1290</v>
      </c>
      <c r="J94" s="311"/>
      <c r="K94" s="324"/>
    </row>
    <row r="95" ht="15" customHeight="1">
      <c r="B95" s="333"/>
      <c r="C95" s="311" t="s">
        <v>50</v>
      </c>
      <c r="D95" s="311"/>
      <c r="E95" s="311"/>
      <c r="F95" s="332" t="s">
        <v>1256</v>
      </c>
      <c r="G95" s="331"/>
      <c r="H95" s="311" t="s">
        <v>1293</v>
      </c>
      <c r="I95" s="311" t="s">
        <v>1290</v>
      </c>
      <c r="J95" s="311"/>
      <c r="K95" s="324"/>
    </row>
    <row r="96" ht="15" customHeight="1">
      <c r="B96" s="336"/>
      <c r="C96" s="337"/>
      <c r="D96" s="337"/>
      <c r="E96" s="337"/>
      <c r="F96" s="337"/>
      <c r="G96" s="337"/>
      <c r="H96" s="337"/>
      <c r="I96" s="337"/>
      <c r="J96" s="337"/>
      <c r="K96" s="338"/>
    </row>
    <row r="97" ht="18.75" customHeight="1">
      <c r="B97" s="339"/>
      <c r="C97" s="340"/>
      <c r="D97" s="340"/>
      <c r="E97" s="340"/>
      <c r="F97" s="340"/>
      <c r="G97" s="340"/>
      <c r="H97" s="340"/>
      <c r="I97" s="340"/>
      <c r="J97" s="340"/>
      <c r="K97" s="339"/>
    </row>
    <row r="98" ht="18.75" customHeight="1">
      <c r="B98" s="318"/>
      <c r="C98" s="318"/>
      <c r="D98" s="318"/>
      <c r="E98" s="318"/>
      <c r="F98" s="318"/>
      <c r="G98" s="318"/>
      <c r="H98" s="318"/>
      <c r="I98" s="318"/>
      <c r="J98" s="318"/>
      <c r="K98" s="318"/>
    </row>
    <row r="99" ht="7.5" customHeight="1">
      <c r="B99" s="319"/>
      <c r="C99" s="320"/>
      <c r="D99" s="320"/>
      <c r="E99" s="320"/>
      <c r="F99" s="320"/>
      <c r="G99" s="320"/>
      <c r="H99" s="320"/>
      <c r="I99" s="320"/>
      <c r="J99" s="320"/>
      <c r="K99" s="321"/>
    </row>
    <row r="100" ht="45" customHeight="1">
      <c r="B100" s="322"/>
      <c r="C100" s="323" t="s">
        <v>1294</v>
      </c>
      <c r="D100" s="323"/>
      <c r="E100" s="323"/>
      <c r="F100" s="323"/>
      <c r="G100" s="323"/>
      <c r="H100" s="323"/>
      <c r="I100" s="323"/>
      <c r="J100" s="323"/>
      <c r="K100" s="324"/>
    </row>
    <row r="101" ht="17.25" customHeight="1">
      <c r="B101" s="322"/>
      <c r="C101" s="325" t="s">
        <v>1250</v>
      </c>
      <c r="D101" s="325"/>
      <c r="E101" s="325"/>
      <c r="F101" s="325" t="s">
        <v>1251</v>
      </c>
      <c r="G101" s="326"/>
      <c r="H101" s="325" t="s">
        <v>130</v>
      </c>
      <c r="I101" s="325" t="s">
        <v>59</v>
      </c>
      <c r="J101" s="325" t="s">
        <v>1252</v>
      </c>
      <c r="K101" s="324"/>
    </row>
    <row r="102" ht="17.25" customHeight="1">
      <c r="B102" s="322"/>
      <c r="C102" s="327" t="s">
        <v>1253</v>
      </c>
      <c r="D102" s="327"/>
      <c r="E102" s="327"/>
      <c r="F102" s="328" t="s">
        <v>1254</v>
      </c>
      <c r="G102" s="329"/>
      <c r="H102" s="327"/>
      <c r="I102" s="327"/>
      <c r="J102" s="327" t="s">
        <v>1255</v>
      </c>
      <c r="K102" s="324"/>
    </row>
    <row r="103" ht="5.25" customHeight="1">
      <c r="B103" s="322"/>
      <c r="C103" s="325"/>
      <c r="D103" s="325"/>
      <c r="E103" s="325"/>
      <c r="F103" s="325"/>
      <c r="G103" s="341"/>
      <c r="H103" s="325"/>
      <c r="I103" s="325"/>
      <c r="J103" s="325"/>
      <c r="K103" s="324"/>
    </row>
    <row r="104" ht="15" customHeight="1">
      <c r="B104" s="322"/>
      <c r="C104" s="311" t="s">
        <v>55</v>
      </c>
      <c r="D104" s="330"/>
      <c r="E104" s="330"/>
      <c r="F104" s="332" t="s">
        <v>1256</v>
      </c>
      <c r="G104" s="341"/>
      <c r="H104" s="311" t="s">
        <v>1295</v>
      </c>
      <c r="I104" s="311" t="s">
        <v>1258</v>
      </c>
      <c r="J104" s="311">
        <v>20</v>
      </c>
      <c r="K104" s="324"/>
    </row>
    <row r="105" ht="15" customHeight="1">
      <c r="B105" s="322"/>
      <c r="C105" s="311" t="s">
        <v>1259</v>
      </c>
      <c r="D105" s="311"/>
      <c r="E105" s="311"/>
      <c r="F105" s="332" t="s">
        <v>1256</v>
      </c>
      <c r="G105" s="311"/>
      <c r="H105" s="311" t="s">
        <v>1295</v>
      </c>
      <c r="I105" s="311" t="s">
        <v>1258</v>
      </c>
      <c r="J105" s="311">
        <v>120</v>
      </c>
      <c r="K105" s="324"/>
    </row>
    <row r="106" ht="15" customHeight="1">
      <c r="B106" s="333"/>
      <c r="C106" s="311" t="s">
        <v>1261</v>
      </c>
      <c r="D106" s="311"/>
      <c r="E106" s="311"/>
      <c r="F106" s="332" t="s">
        <v>1262</v>
      </c>
      <c r="G106" s="311"/>
      <c r="H106" s="311" t="s">
        <v>1295</v>
      </c>
      <c r="I106" s="311" t="s">
        <v>1258</v>
      </c>
      <c r="J106" s="311">
        <v>50</v>
      </c>
      <c r="K106" s="324"/>
    </row>
    <row r="107" ht="15" customHeight="1">
      <c r="B107" s="333"/>
      <c r="C107" s="311" t="s">
        <v>1264</v>
      </c>
      <c r="D107" s="311"/>
      <c r="E107" s="311"/>
      <c r="F107" s="332" t="s">
        <v>1256</v>
      </c>
      <c r="G107" s="311"/>
      <c r="H107" s="311" t="s">
        <v>1295</v>
      </c>
      <c r="I107" s="311" t="s">
        <v>1266</v>
      </c>
      <c r="J107" s="311"/>
      <c r="K107" s="324"/>
    </row>
    <row r="108" ht="15" customHeight="1">
      <c r="B108" s="333"/>
      <c r="C108" s="311" t="s">
        <v>1275</v>
      </c>
      <c r="D108" s="311"/>
      <c r="E108" s="311"/>
      <c r="F108" s="332" t="s">
        <v>1262</v>
      </c>
      <c r="G108" s="311"/>
      <c r="H108" s="311" t="s">
        <v>1295</v>
      </c>
      <c r="I108" s="311" t="s">
        <v>1258</v>
      </c>
      <c r="J108" s="311">
        <v>50</v>
      </c>
      <c r="K108" s="324"/>
    </row>
    <row r="109" ht="15" customHeight="1">
      <c r="B109" s="333"/>
      <c r="C109" s="311" t="s">
        <v>1283</v>
      </c>
      <c r="D109" s="311"/>
      <c r="E109" s="311"/>
      <c r="F109" s="332" t="s">
        <v>1262</v>
      </c>
      <c r="G109" s="311"/>
      <c r="H109" s="311" t="s">
        <v>1295</v>
      </c>
      <c r="I109" s="311" t="s">
        <v>1258</v>
      </c>
      <c r="J109" s="311">
        <v>50</v>
      </c>
      <c r="K109" s="324"/>
    </row>
    <row r="110" ht="15" customHeight="1">
      <c r="B110" s="333"/>
      <c r="C110" s="311" t="s">
        <v>1281</v>
      </c>
      <c r="D110" s="311"/>
      <c r="E110" s="311"/>
      <c r="F110" s="332" t="s">
        <v>1262</v>
      </c>
      <c r="G110" s="311"/>
      <c r="H110" s="311" t="s">
        <v>1295</v>
      </c>
      <c r="I110" s="311" t="s">
        <v>1258</v>
      </c>
      <c r="J110" s="311">
        <v>50</v>
      </c>
      <c r="K110" s="324"/>
    </row>
    <row r="111" ht="15" customHeight="1">
      <c r="B111" s="333"/>
      <c r="C111" s="311" t="s">
        <v>55</v>
      </c>
      <c r="D111" s="311"/>
      <c r="E111" s="311"/>
      <c r="F111" s="332" t="s">
        <v>1256</v>
      </c>
      <c r="G111" s="311"/>
      <c r="H111" s="311" t="s">
        <v>1296</v>
      </c>
      <c r="I111" s="311" t="s">
        <v>1258</v>
      </c>
      <c r="J111" s="311">
        <v>20</v>
      </c>
      <c r="K111" s="324"/>
    </row>
    <row r="112" ht="15" customHeight="1">
      <c r="B112" s="333"/>
      <c r="C112" s="311" t="s">
        <v>1297</v>
      </c>
      <c r="D112" s="311"/>
      <c r="E112" s="311"/>
      <c r="F112" s="332" t="s">
        <v>1256</v>
      </c>
      <c r="G112" s="311"/>
      <c r="H112" s="311" t="s">
        <v>1298</v>
      </c>
      <c r="I112" s="311" t="s">
        <v>1258</v>
      </c>
      <c r="J112" s="311">
        <v>120</v>
      </c>
      <c r="K112" s="324"/>
    </row>
    <row r="113" ht="15" customHeight="1">
      <c r="B113" s="333"/>
      <c r="C113" s="311" t="s">
        <v>40</v>
      </c>
      <c r="D113" s="311"/>
      <c r="E113" s="311"/>
      <c r="F113" s="332" t="s">
        <v>1256</v>
      </c>
      <c r="G113" s="311"/>
      <c r="H113" s="311" t="s">
        <v>1299</v>
      </c>
      <c r="I113" s="311" t="s">
        <v>1290</v>
      </c>
      <c r="J113" s="311"/>
      <c r="K113" s="324"/>
    </row>
    <row r="114" ht="15" customHeight="1">
      <c r="B114" s="333"/>
      <c r="C114" s="311" t="s">
        <v>50</v>
      </c>
      <c r="D114" s="311"/>
      <c r="E114" s="311"/>
      <c r="F114" s="332" t="s">
        <v>1256</v>
      </c>
      <c r="G114" s="311"/>
      <c r="H114" s="311" t="s">
        <v>1300</v>
      </c>
      <c r="I114" s="311" t="s">
        <v>1290</v>
      </c>
      <c r="J114" s="311"/>
      <c r="K114" s="324"/>
    </row>
    <row r="115" ht="15" customHeight="1">
      <c r="B115" s="333"/>
      <c r="C115" s="311" t="s">
        <v>59</v>
      </c>
      <c r="D115" s="311"/>
      <c r="E115" s="311"/>
      <c r="F115" s="332" t="s">
        <v>1256</v>
      </c>
      <c r="G115" s="311"/>
      <c r="H115" s="311" t="s">
        <v>1301</v>
      </c>
      <c r="I115" s="311" t="s">
        <v>1302</v>
      </c>
      <c r="J115" s="311"/>
      <c r="K115" s="324"/>
    </row>
    <row r="116" ht="15" customHeight="1">
      <c r="B116" s="336"/>
      <c r="C116" s="342"/>
      <c r="D116" s="342"/>
      <c r="E116" s="342"/>
      <c r="F116" s="342"/>
      <c r="G116" s="342"/>
      <c r="H116" s="342"/>
      <c r="I116" s="342"/>
      <c r="J116" s="342"/>
      <c r="K116" s="338"/>
    </row>
    <row r="117" ht="18.75" customHeight="1">
      <c r="B117" s="343"/>
      <c r="C117" s="307"/>
      <c r="D117" s="307"/>
      <c r="E117" s="307"/>
      <c r="F117" s="344"/>
      <c r="G117" s="307"/>
      <c r="H117" s="307"/>
      <c r="I117" s="307"/>
      <c r="J117" s="307"/>
      <c r="K117" s="343"/>
    </row>
    <row r="118" ht="18.75" customHeight="1">
      <c r="B118" s="318"/>
      <c r="C118" s="318"/>
      <c r="D118" s="318"/>
      <c r="E118" s="318"/>
      <c r="F118" s="318"/>
      <c r="G118" s="318"/>
      <c r="H118" s="318"/>
      <c r="I118" s="318"/>
      <c r="J118" s="318"/>
      <c r="K118" s="318"/>
    </row>
    <row r="119" ht="7.5" customHeight="1">
      <c r="B119" s="345"/>
      <c r="C119" s="346"/>
      <c r="D119" s="346"/>
      <c r="E119" s="346"/>
      <c r="F119" s="346"/>
      <c r="G119" s="346"/>
      <c r="H119" s="346"/>
      <c r="I119" s="346"/>
      <c r="J119" s="346"/>
      <c r="K119" s="347"/>
    </row>
    <row r="120" ht="45" customHeight="1">
      <c r="B120" s="348"/>
      <c r="C120" s="301" t="s">
        <v>1303</v>
      </c>
      <c r="D120" s="301"/>
      <c r="E120" s="301"/>
      <c r="F120" s="301"/>
      <c r="G120" s="301"/>
      <c r="H120" s="301"/>
      <c r="I120" s="301"/>
      <c r="J120" s="301"/>
      <c r="K120" s="349"/>
    </row>
    <row r="121" ht="17.25" customHeight="1">
      <c r="B121" s="350"/>
      <c r="C121" s="325" t="s">
        <v>1250</v>
      </c>
      <c r="D121" s="325"/>
      <c r="E121" s="325"/>
      <c r="F121" s="325" t="s">
        <v>1251</v>
      </c>
      <c r="G121" s="326"/>
      <c r="H121" s="325" t="s">
        <v>130</v>
      </c>
      <c r="I121" s="325" t="s">
        <v>59</v>
      </c>
      <c r="J121" s="325" t="s">
        <v>1252</v>
      </c>
      <c r="K121" s="351"/>
    </row>
    <row r="122" ht="17.25" customHeight="1">
      <c r="B122" s="350"/>
      <c r="C122" s="327" t="s">
        <v>1253</v>
      </c>
      <c r="D122" s="327"/>
      <c r="E122" s="327"/>
      <c r="F122" s="328" t="s">
        <v>1254</v>
      </c>
      <c r="G122" s="329"/>
      <c r="H122" s="327"/>
      <c r="I122" s="327"/>
      <c r="J122" s="327" t="s">
        <v>1255</v>
      </c>
      <c r="K122" s="351"/>
    </row>
    <row r="123" ht="5.25" customHeight="1">
      <c r="B123" s="352"/>
      <c r="C123" s="330"/>
      <c r="D123" s="330"/>
      <c r="E123" s="330"/>
      <c r="F123" s="330"/>
      <c r="G123" s="311"/>
      <c r="H123" s="330"/>
      <c r="I123" s="330"/>
      <c r="J123" s="330"/>
      <c r="K123" s="353"/>
    </row>
    <row r="124" ht="15" customHeight="1">
      <c r="B124" s="352"/>
      <c r="C124" s="311" t="s">
        <v>1259</v>
      </c>
      <c r="D124" s="330"/>
      <c r="E124" s="330"/>
      <c r="F124" s="332" t="s">
        <v>1256</v>
      </c>
      <c r="G124" s="311"/>
      <c r="H124" s="311" t="s">
        <v>1295</v>
      </c>
      <c r="I124" s="311" t="s">
        <v>1258</v>
      </c>
      <c r="J124" s="311">
        <v>120</v>
      </c>
      <c r="K124" s="354"/>
    </row>
    <row r="125" ht="15" customHeight="1">
      <c r="B125" s="352"/>
      <c r="C125" s="311" t="s">
        <v>1304</v>
      </c>
      <c r="D125" s="311"/>
      <c r="E125" s="311"/>
      <c r="F125" s="332" t="s">
        <v>1256</v>
      </c>
      <c r="G125" s="311"/>
      <c r="H125" s="311" t="s">
        <v>1305</v>
      </c>
      <c r="I125" s="311" t="s">
        <v>1258</v>
      </c>
      <c r="J125" s="311" t="s">
        <v>1306</v>
      </c>
      <c r="K125" s="354"/>
    </row>
    <row r="126" ht="15" customHeight="1">
      <c r="B126" s="352"/>
      <c r="C126" s="311" t="s">
        <v>87</v>
      </c>
      <c r="D126" s="311"/>
      <c r="E126" s="311"/>
      <c r="F126" s="332" t="s">
        <v>1256</v>
      </c>
      <c r="G126" s="311"/>
      <c r="H126" s="311" t="s">
        <v>1307</v>
      </c>
      <c r="I126" s="311" t="s">
        <v>1258</v>
      </c>
      <c r="J126" s="311" t="s">
        <v>1306</v>
      </c>
      <c r="K126" s="354"/>
    </row>
    <row r="127" ht="15" customHeight="1">
      <c r="B127" s="352"/>
      <c r="C127" s="311" t="s">
        <v>1267</v>
      </c>
      <c r="D127" s="311"/>
      <c r="E127" s="311"/>
      <c r="F127" s="332" t="s">
        <v>1262</v>
      </c>
      <c r="G127" s="311"/>
      <c r="H127" s="311" t="s">
        <v>1268</v>
      </c>
      <c r="I127" s="311" t="s">
        <v>1258</v>
      </c>
      <c r="J127" s="311">
        <v>15</v>
      </c>
      <c r="K127" s="354"/>
    </row>
    <row r="128" ht="15" customHeight="1">
      <c r="B128" s="352"/>
      <c r="C128" s="334" t="s">
        <v>1269</v>
      </c>
      <c r="D128" s="334"/>
      <c r="E128" s="334"/>
      <c r="F128" s="335" t="s">
        <v>1262</v>
      </c>
      <c r="G128" s="334"/>
      <c r="H128" s="334" t="s">
        <v>1270</v>
      </c>
      <c r="I128" s="334" t="s">
        <v>1258</v>
      </c>
      <c r="J128" s="334">
        <v>15</v>
      </c>
      <c r="K128" s="354"/>
    </row>
    <row r="129" ht="15" customHeight="1">
      <c r="B129" s="352"/>
      <c r="C129" s="334" t="s">
        <v>1271</v>
      </c>
      <c r="D129" s="334"/>
      <c r="E129" s="334"/>
      <c r="F129" s="335" t="s">
        <v>1262</v>
      </c>
      <c r="G129" s="334"/>
      <c r="H129" s="334" t="s">
        <v>1272</v>
      </c>
      <c r="I129" s="334" t="s">
        <v>1258</v>
      </c>
      <c r="J129" s="334">
        <v>20</v>
      </c>
      <c r="K129" s="354"/>
    </row>
    <row r="130" ht="15" customHeight="1">
      <c r="B130" s="352"/>
      <c r="C130" s="334" t="s">
        <v>1273</v>
      </c>
      <c r="D130" s="334"/>
      <c r="E130" s="334"/>
      <c r="F130" s="335" t="s">
        <v>1262</v>
      </c>
      <c r="G130" s="334"/>
      <c r="H130" s="334" t="s">
        <v>1274</v>
      </c>
      <c r="I130" s="334" t="s">
        <v>1258</v>
      </c>
      <c r="J130" s="334">
        <v>20</v>
      </c>
      <c r="K130" s="354"/>
    </row>
    <row r="131" ht="15" customHeight="1">
      <c r="B131" s="352"/>
      <c r="C131" s="311" t="s">
        <v>1261</v>
      </c>
      <c r="D131" s="311"/>
      <c r="E131" s="311"/>
      <c r="F131" s="332" t="s">
        <v>1262</v>
      </c>
      <c r="G131" s="311"/>
      <c r="H131" s="311" t="s">
        <v>1295</v>
      </c>
      <c r="I131" s="311" t="s">
        <v>1258</v>
      </c>
      <c r="J131" s="311">
        <v>50</v>
      </c>
      <c r="K131" s="354"/>
    </row>
    <row r="132" ht="15" customHeight="1">
      <c r="B132" s="352"/>
      <c r="C132" s="311" t="s">
        <v>1275</v>
      </c>
      <c r="D132" s="311"/>
      <c r="E132" s="311"/>
      <c r="F132" s="332" t="s">
        <v>1262</v>
      </c>
      <c r="G132" s="311"/>
      <c r="H132" s="311" t="s">
        <v>1295</v>
      </c>
      <c r="I132" s="311" t="s">
        <v>1258</v>
      </c>
      <c r="J132" s="311">
        <v>50</v>
      </c>
      <c r="K132" s="354"/>
    </row>
    <row r="133" ht="15" customHeight="1">
      <c r="B133" s="352"/>
      <c r="C133" s="311" t="s">
        <v>1281</v>
      </c>
      <c r="D133" s="311"/>
      <c r="E133" s="311"/>
      <c r="F133" s="332" t="s">
        <v>1262</v>
      </c>
      <c r="G133" s="311"/>
      <c r="H133" s="311" t="s">
        <v>1295</v>
      </c>
      <c r="I133" s="311" t="s">
        <v>1258</v>
      </c>
      <c r="J133" s="311">
        <v>50</v>
      </c>
      <c r="K133" s="354"/>
    </row>
    <row r="134" ht="15" customHeight="1">
      <c r="B134" s="352"/>
      <c r="C134" s="311" t="s">
        <v>1283</v>
      </c>
      <c r="D134" s="311"/>
      <c r="E134" s="311"/>
      <c r="F134" s="332" t="s">
        <v>1262</v>
      </c>
      <c r="G134" s="311"/>
      <c r="H134" s="311" t="s">
        <v>1295</v>
      </c>
      <c r="I134" s="311" t="s">
        <v>1258</v>
      </c>
      <c r="J134" s="311">
        <v>50</v>
      </c>
      <c r="K134" s="354"/>
    </row>
    <row r="135" ht="15" customHeight="1">
      <c r="B135" s="352"/>
      <c r="C135" s="311" t="s">
        <v>135</v>
      </c>
      <c r="D135" s="311"/>
      <c r="E135" s="311"/>
      <c r="F135" s="332" t="s">
        <v>1262</v>
      </c>
      <c r="G135" s="311"/>
      <c r="H135" s="311" t="s">
        <v>1308</v>
      </c>
      <c r="I135" s="311" t="s">
        <v>1258</v>
      </c>
      <c r="J135" s="311">
        <v>255</v>
      </c>
      <c r="K135" s="354"/>
    </row>
    <row r="136" ht="15" customHeight="1">
      <c r="B136" s="352"/>
      <c r="C136" s="311" t="s">
        <v>1285</v>
      </c>
      <c r="D136" s="311"/>
      <c r="E136" s="311"/>
      <c r="F136" s="332" t="s">
        <v>1256</v>
      </c>
      <c r="G136" s="311"/>
      <c r="H136" s="311" t="s">
        <v>1309</v>
      </c>
      <c r="I136" s="311" t="s">
        <v>1287</v>
      </c>
      <c r="J136" s="311"/>
      <c r="K136" s="354"/>
    </row>
    <row r="137" ht="15" customHeight="1">
      <c r="B137" s="352"/>
      <c r="C137" s="311" t="s">
        <v>1288</v>
      </c>
      <c r="D137" s="311"/>
      <c r="E137" s="311"/>
      <c r="F137" s="332" t="s">
        <v>1256</v>
      </c>
      <c r="G137" s="311"/>
      <c r="H137" s="311" t="s">
        <v>1310</v>
      </c>
      <c r="I137" s="311" t="s">
        <v>1290</v>
      </c>
      <c r="J137" s="311"/>
      <c r="K137" s="354"/>
    </row>
    <row r="138" ht="15" customHeight="1">
      <c r="B138" s="352"/>
      <c r="C138" s="311" t="s">
        <v>1291</v>
      </c>
      <c r="D138" s="311"/>
      <c r="E138" s="311"/>
      <c r="F138" s="332" t="s">
        <v>1256</v>
      </c>
      <c r="G138" s="311"/>
      <c r="H138" s="311" t="s">
        <v>1291</v>
      </c>
      <c r="I138" s="311" t="s">
        <v>1290</v>
      </c>
      <c r="J138" s="311"/>
      <c r="K138" s="354"/>
    </row>
    <row r="139" ht="15" customHeight="1">
      <c r="B139" s="352"/>
      <c r="C139" s="311" t="s">
        <v>40</v>
      </c>
      <c r="D139" s="311"/>
      <c r="E139" s="311"/>
      <c r="F139" s="332" t="s">
        <v>1256</v>
      </c>
      <c r="G139" s="311"/>
      <c r="H139" s="311" t="s">
        <v>1311</v>
      </c>
      <c r="I139" s="311" t="s">
        <v>1290</v>
      </c>
      <c r="J139" s="311"/>
      <c r="K139" s="354"/>
    </row>
    <row r="140" ht="15" customHeight="1">
      <c r="B140" s="352"/>
      <c r="C140" s="311" t="s">
        <v>1312</v>
      </c>
      <c r="D140" s="311"/>
      <c r="E140" s="311"/>
      <c r="F140" s="332" t="s">
        <v>1256</v>
      </c>
      <c r="G140" s="311"/>
      <c r="H140" s="311" t="s">
        <v>1313</v>
      </c>
      <c r="I140" s="311" t="s">
        <v>1290</v>
      </c>
      <c r="J140" s="311"/>
      <c r="K140" s="354"/>
    </row>
    <row r="141" ht="15" customHeight="1">
      <c r="B141" s="355"/>
      <c r="C141" s="356"/>
      <c r="D141" s="356"/>
      <c r="E141" s="356"/>
      <c r="F141" s="356"/>
      <c r="G141" s="356"/>
      <c r="H141" s="356"/>
      <c r="I141" s="356"/>
      <c r="J141" s="356"/>
      <c r="K141" s="357"/>
    </row>
    <row r="142" ht="18.75" customHeight="1">
      <c r="B142" s="307"/>
      <c r="C142" s="307"/>
      <c r="D142" s="307"/>
      <c r="E142" s="307"/>
      <c r="F142" s="344"/>
      <c r="G142" s="307"/>
      <c r="H142" s="307"/>
      <c r="I142" s="307"/>
      <c r="J142" s="307"/>
      <c r="K142" s="307"/>
    </row>
    <row r="143" ht="18.75" customHeight="1">
      <c r="B143" s="318"/>
      <c r="C143" s="318"/>
      <c r="D143" s="318"/>
      <c r="E143" s="318"/>
      <c r="F143" s="318"/>
      <c r="G143" s="318"/>
      <c r="H143" s="318"/>
      <c r="I143" s="318"/>
      <c r="J143" s="318"/>
      <c r="K143" s="318"/>
    </row>
    <row r="144" ht="7.5" customHeight="1">
      <c r="B144" s="319"/>
      <c r="C144" s="320"/>
      <c r="D144" s="320"/>
      <c r="E144" s="320"/>
      <c r="F144" s="320"/>
      <c r="G144" s="320"/>
      <c r="H144" s="320"/>
      <c r="I144" s="320"/>
      <c r="J144" s="320"/>
      <c r="K144" s="321"/>
    </row>
    <row r="145" ht="45" customHeight="1">
      <c r="B145" s="322"/>
      <c r="C145" s="323" t="s">
        <v>1314</v>
      </c>
      <c r="D145" s="323"/>
      <c r="E145" s="323"/>
      <c r="F145" s="323"/>
      <c r="G145" s="323"/>
      <c r="H145" s="323"/>
      <c r="I145" s="323"/>
      <c r="J145" s="323"/>
      <c r="K145" s="324"/>
    </row>
    <row r="146" ht="17.25" customHeight="1">
      <c r="B146" s="322"/>
      <c r="C146" s="325" t="s">
        <v>1250</v>
      </c>
      <c r="D146" s="325"/>
      <c r="E146" s="325"/>
      <c r="F146" s="325" t="s">
        <v>1251</v>
      </c>
      <c r="G146" s="326"/>
      <c r="H146" s="325" t="s">
        <v>130</v>
      </c>
      <c r="I146" s="325" t="s">
        <v>59</v>
      </c>
      <c r="J146" s="325" t="s">
        <v>1252</v>
      </c>
      <c r="K146" s="324"/>
    </row>
    <row r="147" ht="17.25" customHeight="1">
      <c r="B147" s="322"/>
      <c r="C147" s="327" t="s">
        <v>1253</v>
      </c>
      <c r="D147" s="327"/>
      <c r="E147" s="327"/>
      <c r="F147" s="328" t="s">
        <v>1254</v>
      </c>
      <c r="G147" s="329"/>
      <c r="H147" s="327"/>
      <c r="I147" s="327"/>
      <c r="J147" s="327" t="s">
        <v>1255</v>
      </c>
      <c r="K147" s="324"/>
    </row>
    <row r="148" ht="5.25" customHeight="1">
      <c r="B148" s="333"/>
      <c r="C148" s="330"/>
      <c r="D148" s="330"/>
      <c r="E148" s="330"/>
      <c r="F148" s="330"/>
      <c r="G148" s="331"/>
      <c r="H148" s="330"/>
      <c r="I148" s="330"/>
      <c r="J148" s="330"/>
      <c r="K148" s="354"/>
    </row>
    <row r="149" ht="15" customHeight="1">
      <c r="B149" s="333"/>
      <c r="C149" s="358" t="s">
        <v>1259</v>
      </c>
      <c r="D149" s="311"/>
      <c r="E149" s="311"/>
      <c r="F149" s="359" t="s">
        <v>1256</v>
      </c>
      <c r="G149" s="311"/>
      <c r="H149" s="358" t="s">
        <v>1295</v>
      </c>
      <c r="I149" s="358" t="s">
        <v>1258</v>
      </c>
      <c r="J149" s="358">
        <v>120</v>
      </c>
      <c r="K149" s="354"/>
    </row>
    <row r="150" ht="15" customHeight="1">
      <c r="B150" s="333"/>
      <c r="C150" s="358" t="s">
        <v>1304</v>
      </c>
      <c r="D150" s="311"/>
      <c r="E150" s="311"/>
      <c r="F150" s="359" t="s">
        <v>1256</v>
      </c>
      <c r="G150" s="311"/>
      <c r="H150" s="358" t="s">
        <v>1315</v>
      </c>
      <c r="I150" s="358" t="s">
        <v>1258</v>
      </c>
      <c r="J150" s="358" t="s">
        <v>1306</v>
      </c>
      <c r="K150" s="354"/>
    </row>
    <row r="151" ht="15" customHeight="1">
      <c r="B151" s="333"/>
      <c r="C151" s="358" t="s">
        <v>87</v>
      </c>
      <c r="D151" s="311"/>
      <c r="E151" s="311"/>
      <c r="F151" s="359" t="s">
        <v>1256</v>
      </c>
      <c r="G151" s="311"/>
      <c r="H151" s="358" t="s">
        <v>1316</v>
      </c>
      <c r="I151" s="358" t="s">
        <v>1258</v>
      </c>
      <c r="J151" s="358" t="s">
        <v>1306</v>
      </c>
      <c r="K151" s="354"/>
    </row>
    <row r="152" ht="15" customHeight="1">
      <c r="B152" s="333"/>
      <c r="C152" s="358" t="s">
        <v>1261</v>
      </c>
      <c r="D152" s="311"/>
      <c r="E152" s="311"/>
      <c r="F152" s="359" t="s">
        <v>1262</v>
      </c>
      <c r="G152" s="311"/>
      <c r="H152" s="358" t="s">
        <v>1295</v>
      </c>
      <c r="I152" s="358" t="s">
        <v>1258</v>
      </c>
      <c r="J152" s="358">
        <v>50</v>
      </c>
      <c r="K152" s="354"/>
    </row>
    <row r="153" ht="15" customHeight="1">
      <c r="B153" s="333"/>
      <c r="C153" s="358" t="s">
        <v>1264</v>
      </c>
      <c r="D153" s="311"/>
      <c r="E153" s="311"/>
      <c r="F153" s="359" t="s">
        <v>1256</v>
      </c>
      <c r="G153" s="311"/>
      <c r="H153" s="358" t="s">
        <v>1295</v>
      </c>
      <c r="I153" s="358" t="s">
        <v>1266</v>
      </c>
      <c r="J153" s="358"/>
      <c r="K153" s="354"/>
    </row>
    <row r="154" ht="15" customHeight="1">
      <c r="B154" s="333"/>
      <c r="C154" s="358" t="s">
        <v>1275</v>
      </c>
      <c r="D154" s="311"/>
      <c r="E154" s="311"/>
      <c r="F154" s="359" t="s">
        <v>1262</v>
      </c>
      <c r="G154" s="311"/>
      <c r="H154" s="358" t="s">
        <v>1295</v>
      </c>
      <c r="I154" s="358" t="s">
        <v>1258</v>
      </c>
      <c r="J154" s="358">
        <v>50</v>
      </c>
      <c r="K154" s="354"/>
    </row>
    <row r="155" ht="15" customHeight="1">
      <c r="B155" s="333"/>
      <c r="C155" s="358" t="s">
        <v>1283</v>
      </c>
      <c r="D155" s="311"/>
      <c r="E155" s="311"/>
      <c r="F155" s="359" t="s">
        <v>1262</v>
      </c>
      <c r="G155" s="311"/>
      <c r="H155" s="358" t="s">
        <v>1295</v>
      </c>
      <c r="I155" s="358" t="s">
        <v>1258</v>
      </c>
      <c r="J155" s="358">
        <v>50</v>
      </c>
      <c r="K155" s="354"/>
    </row>
    <row r="156" ht="15" customHeight="1">
      <c r="B156" s="333"/>
      <c r="C156" s="358" t="s">
        <v>1281</v>
      </c>
      <c r="D156" s="311"/>
      <c r="E156" s="311"/>
      <c r="F156" s="359" t="s">
        <v>1262</v>
      </c>
      <c r="G156" s="311"/>
      <c r="H156" s="358" t="s">
        <v>1295</v>
      </c>
      <c r="I156" s="358" t="s">
        <v>1258</v>
      </c>
      <c r="J156" s="358">
        <v>50</v>
      </c>
      <c r="K156" s="354"/>
    </row>
    <row r="157" ht="15" customHeight="1">
      <c r="B157" s="333"/>
      <c r="C157" s="358" t="s">
        <v>103</v>
      </c>
      <c r="D157" s="311"/>
      <c r="E157" s="311"/>
      <c r="F157" s="359" t="s">
        <v>1256</v>
      </c>
      <c r="G157" s="311"/>
      <c r="H157" s="358" t="s">
        <v>1317</v>
      </c>
      <c r="I157" s="358" t="s">
        <v>1258</v>
      </c>
      <c r="J157" s="358" t="s">
        <v>1318</v>
      </c>
      <c r="K157" s="354"/>
    </row>
    <row r="158" ht="15" customHeight="1">
      <c r="B158" s="333"/>
      <c r="C158" s="358" t="s">
        <v>1319</v>
      </c>
      <c r="D158" s="311"/>
      <c r="E158" s="311"/>
      <c r="F158" s="359" t="s">
        <v>1256</v>
      </c>
      <c r="G158" s="311"/>
      <c r="H158" s="358" t="s">
        <v>1320</v>
      </c>
      <c r="I158" s="358" t="s">
        <v>1290</v>
      </c>
      <c r="J158" s="358"/>
      <c r="K158" s="354"/>
    </row>
    <row r="159" ht="15" customHeight="1">
      <c r="B159" s="360"/>
      <c r="C159" s="342"/>
      <c r="D159" s="342"/>
      <c r="E159" s="342"/>
      <c r="F159" s="342"/>
      <c r="G159" s="342"/>
      <c r="H159" s="342"/>
      <c r="I159" s="342"/>
      <c r="J159" s="342"/>
      <c r="K159" s="361"/>
    </row>
    <row r="160" ht="18.75" customHeight="1">
      <c r="B160" s="307"/>
      <c r="C160" s="311"/>
      <c r="D160" s="311"/>
      <c r="E160" s="311"/>
      <c r="F160" s="332"/>
      <c r="G160" s="311"/>
      <c r="H160" s="311"/>
      <c r="I160" s="311"/>
      <c r="J160" s="311"/>
      <c r="K160" s="307"/>
    </row>
    <row r="161" ht="18.75" customHeight="1">
      <c r="B161" s="318"/>
      <c r="C161" s="318"/>
      <c r="D161" s="318"/>
      <c r="E161" s="318"/>
      <c r="F161" s="318"/>
      <c r="G161" s="318"/>
      <c r="H161" s="318"/>
      <c r="I161" s="318"/>
      <c r="J161" s="318"/>
      <c r="K161" s="318"/>
    </row>
    <row r="162" ht="7.5" customHeight="1">
      <c r="B162" s="297"/>
      <c r="C162" s="298"/>
      <c r="D162" s="298"/>
      <c r="E162" s="298"/>
      <c r="F162" s="298"/>
      <c r="G162" s="298"/>
      <c r="H162" s="298"/>
      <c r="I162" s="298"/>
      <c r="J162" s="298"/>
      <c r="K162" s="299"/>
    </row>
    <row r="163" ht="45" customHeight="1">
      <c r="B163" s="300"/>
      <c r="C163" s="301" t="s">
        <v>1321</v>
      </c>
      <c r="D163" s="301"/>
      <c r="E163" s="301"/>
      <c r="F163" s="301"/>
      <c r="G163" s="301"/>
      <c r="H163" s="301"/>
      <c r="I163" s="301"/>
      <c r="J163" s="301"/>
      <c r="K163" s="302"/>
    </row>
    <row r="164" ht="17.25" customHeight="1">
      <c r="B164" s="300"/>
      <c r="C164" s="325" t="s">
        <v>1250</v>
      </c>
      <c r="D164" s="325"/>
      <c r="E164" s="325"/>
      <c r="F164" s="325" t="s">
        <v>1251</v>
      </c>
      <c r="G164" s="362"/>
      <c r="H164" s="363" t="s">
        <v>130</v>
      </c>
      <c r="I164" s="363" t="s">
        <v>59</v>
      </c>
      <c r="J164" s="325" t="s">
        <v>1252</v>
      </c>
      <c r="K164" s="302"/>
    </row>
    <row r="165" ht="17.25" customHeight="1">
      <c r="B165" s="303"/>
      <c r="C165" s="327" t="s">
        <v>1253</v>
      </c>
      <c r="D165" s="327"/>
      <c r="E165" s="327"/>
      <c r="F165" s="328" t="s">
        <v>1254</v>
      </c>
      <c r="G165" s="364"/>
      <c r="H165" s="365"/>
      <c r="I165" s="365"/>
      <c r="J165" s="327" t="s">
        <v>1255</v>
      </c>
      <c r="K165" s="305"/>
    </row>
    <row r="166" ht="5.25" customHeight="1">
      <c r="B166" s="333"/>
      <c r="C166" s="330"/>
      <c r="D166" s="330"/>
      <c r="E166" s="330"/>
      <c r="F166" s="330"/>
      <c r="G166" s="331"/>
      <c r="H166" s="330"/>
      <c r="I166" s="330"/>
      <c r="J166" s="330"/>
      <c r="K166" s="354"/>
    </row>
    <row r="167" ht="15" customHeight="1">
      <c r="B167" s="333"/>
      <c r="C167" s="311" t="s">
        <v>1259</v>
      </c>
      <c r="D167" s="311"/>
      <c r="E167" s="311"/>
      <c r="F167" s="332" t="s">
        <v>1256</v>
      </c>
      <c r="G167" s="311"/>
      <c r="H167" s="311" t="s">
        <v>1295</v>
      </c>
      <c r="I167" s="311" t="s">
        <v>1258</v>
      </c>
      <c r="J167" s="311">
        <v>120</v>
      </c>
      <c r="K167" s="354"/>
    </row>
    <row r="168" ht="15" customHeight="1">
      <c r="B168" s="333"/>
      <c r="C168" s="311" t="s">
        <v>1304</v>
      </c>
      <c r="D168" s="311"/>
      <c r="E168" s="311"/>
      <c r="F168" s="332" t="s">
        <v>1256</v>
      </c>
      <c r="G168" s="311"/>
      <c r="H168" s="311" t="s">
        <v>1305</v>
      </c>
      <c r="I168" s="311" t="s">
        <v>1258</v>
      </c>
      <c r="J168" s="311" t="s">
        <v>1306</v>
      </c>
      <c r="K168" s="354"/>
    </row>
    <row r="169" ht="15" customHeight="1">
      <c r="B169" s="333"/>
      <c r="C169" s="311" t="s">
        <v>87</v>
      </c>
      <c r="D169" s="311"/>
      <c r="E169" s="311"/>
      <c r="F169" s="332" t="s">
        <v>1256</v>
      </c>
      <c r="G169" s="311"/>
      <c r="H169" s="311" t="s">
        <v>1322</v>
      </c>
      <c r="I169" s="311" t="s">
        <v>1258</v>
      </c>
      <c r="J169" s="311" t="s">
        <v>1306</v>
      </c>
      <c r="K169" s="354"/>
    </row>
    <row r="170" ht="15" customHeight="1">
      <c r="B170" s="333"/>
      <c r="C170" s="311" t="s">
        <v>1261</v>
      </c>
      <c r="D170" s="311"/>
      <c r="E170" s="311"/>
      <c r="F170" s="332" t="s">
        <v>1262</v>
      </c>
      <c r="G170" s="311"/>
      <c r="H170" s="311" t="s">
        <v>1322</v>
      </c>
      <c r="I170" s="311" t="s">
        <v>1258</v>
      </c>
      <c r="J170" s="311">
        <v>50</v>
      </c>
      <c r="K170" s="354"/>
    </row>
    <row r="171" ht="15" customHeight="1">
      <c r="B171" s="333"/>
      <c r="C171" s="311" t="s">
        <v>1264</v>
      </c>
      <c r="D171" s="311"/>
      <c r="E171" s="311"/>
      <c r="F171" s="332" t="s">
        <v>1256</v>
      </c>
      <c r="G171" s="311"/>
      <c r="H171" s="311" t="s">
        <v>1322</v>
      </c>
      <c r="I171" s="311" t="s">
        <v>1266</v>
      </c>
      <c r="J171" s="311"/>
      <c r="K171" s="354"/>
    </row>
    <row r="172" ht="15" customHeight="1">
      <c r="B172" s="333"/>
      <c r="C172" s="311" t="s">
        <v>1275</v>
      </c>
      <c r="D172" s="311"/>
      <c r="E172" s="311"/>
      <c r="F172" s="332" t="s">
        <v>1262</v>
      </c>
      <c r="G172" s="311"/>
      <c r="H172" s="311" t="s">
        <v>1322</v>
      </c>
      <c r="I172" s="311" t="s">
        <v>1258</v>
      </c>
      <c r="J172" s="311">
        <v>50</v>
      </c>
      <c r="K172" s="354"/>
    </row>
    <row r="173" ht="15" customHeight="1">
      <c r="B173" s="333"/>
      <c r="C173" s="311" t="s">
        <v>1283</v>
      </c>
      <c r="D173" s="311"/>
      <c r="E173" s="311"/>
      <c r="F173" s="332" t="s">
        <v>1262</v>
      </c>
      <c r="G173" s="311"/>
      <c r="H173" s="311" t="s">
        <v>1322</v>
      </c>
      <c r="I173" s="311" t="s">
        <v>1258</v>
      </c>
      <c r="J173" s="311">
        <v>50</v>
      </c>
      <c r="K173" s="354"/>
    </row>
    <row r="174" ht="15" customHeight="1">
      <c r="B174" s="333"/>
      <c r="C174" s="311" t="s">
        <v>1281</v>
      </c>
      <c r="D174" s="311"/>
      <c r="E174" s="311"/>
      <c r="F174" s="332" t="s">
        <v>1262</v>
      </c>
      <c r="G174" s="311"/>
      <c r="H174" s="311" t="s">
        <v>1322</v>
      </c>
      <c r="I174" s="311" t="s">
        <v>1258</v>
      </c>
      <c r="J174" s="311">
        <v>50</v>
      </c>
      <c r="K174" s="354"/>
    </row>
    <row r="175" ht="15" customHeight="1">
      <c r="B175" s="333"/>
      <c r="C175" s="311" t="s">
        <v>129</v>
      </c>
      <c r="D175" s="311"/>
      <c r="E175" s="311"/>
      <c r="F175" s="332" t="s">
        <v>1256</v>
      </c>
      <c r="G175" s="311"/>
      <c r="H175" s="311" t="s">
        <v>1323</v>
      </c>
      <c r="I175" s="311" t="s">
        <v>1324</v>
      </c>
      <c r="J175" s="311"/>
      <c r="K175" s="354"/>
    </row>
    <row r="176" ht="15" customHeight="1">
      <c r="B176" s="333"/>
      <c r="C176" s="311" t="s">
        <v>59</v>
      </c>
      <c r="D176" s="311"/>
      <c r="E176" s="311"/>
      <c r="F176" s="332" t="s">
        <v>1256</v>
      </c>
      <c r="G176" s="311"/>
      <c r="H176" s="311" t="s">
        <v>1325</v>
      </c>
      <c r="I176" s="311" t="s">
        <v>1326</v>
      </c>
      <c r="J176" s="311">
        <v>1</v>
      </c>
      <c r="K176" s="354"/>
    </row>
    <row r="177" ht="15" customHeight="1">
      <c r="B177" s="333"/>
      <c r="C177" s="311" t="s">
        <v>55</v>
      </c>
      <c r="D177" s="311"/>
      <c r="E177" s="311"/>
      <c r="F177" s="332" t="s">
        <v>1256</v>
      </c>
      <c r="G177" s="311"/>
      <c r="H177" s="311" t="s">
        <v>1327</v>
      </c>
      <c r="I177" s="311" t="s">
        <v>1258</v>
      </c>
      <c r="J177" s="311">
        <v>20</v>
      </c>
      <c r="K177" s="354"/>
    </row>
    <row r="178" ht="15" customHeight="1">
      <c r="B178" s="333"/>
      <c r="C178" s="311" t="s">
        <v>130</v>
      </c>
      <c r="D178" s="311"/>
      <c r="E178" s="311"/>
      <c r="F178" s="332" t="s">
        <v>1256</v>
      </c>
      <c r="G178" s="311"/>
      <c r="H178" s="311" t="s">
        <v>1328</v>
      </c>
      <c r="I178" s="311" t="s">
        <v>1258</v>
      </c>
      <c r="J178" s="311">
        <v>255</v>
      </c>
      <c r="K178" s="354"/>
    </row>
    <row r="179" ht="15" customHeight="1">
      <c r="B179" s="333"/>
      <c r="C179" s="311" t="s">
        <v>131</v>
      </c>
      <c r="D179" s="311"/>
      <c r="E179" s="311"/>
      <c r="F179" s="332" t="s">
        <v>1256</v>
      </c>
      <c r="G179" s="311"/>
      <c r="H179" s="311" t="s">
        <v>1221</v>
      </c>
      <c r="I179" s="311" t="s">
        <v>1258</v>
      </c>
      <c r="J179" s="311">
        <v>10</v>
      </c>
      <c r="K179" s="354"/>
    </row>
    <row r="180" ht="15" customHeight="1">
      <c r="B180" s="333"/>
      <c r="C180" s="311" t="s">
        <v>132</v>
      </c>
      <c r="D180" s="311"/>
      <c r="E180" s="311"/>
      <c r="F180" s="332" t="s">
        <v>1256</v>
      </c>
      <c r="G180" s="311"/>
      <c r="H180" s="311" t="s">
        <v>1329</v>
      </c>
      <c r="I180" s="311" t="s">
        <v>1290</v>
      </c>
      <c r="J180" s="311"/>
      <c r="K180" s="354"/>
    </row>
    <row r="181" ht="15" customHeight="1">
      <c r="B181" s="333"/>
      <c r="C181" s="311" t="s">
        <v>1330</v>
      </c>
      <c r="D181" s="311"/>
      <c r="E181" s="311"/>
      <c r="F181" s="332" t="s">
        <v>1256</v>
      </c>
      <c r="G181" s="311"/>
      <c r="H181" s="311" t="s">
        <v>1331</v>
      </c>
      <c r="I181" s="311" t="s">
        <v>1290</v>
      </c>
      <c r="J181" s="311"/>
      <c r="K181" s="354"/>
    </row>
    <row r="182" ht="15" customHeight="1">
      <c r="B182" s="333"/>
      <c r="C182" s="311" t="s">
        <v>1319</v>
      </c>
      <c r="D182" s="311"/>
      <c r="E182" s="311"/>
      <c r="F182" s="332" t="s">
        <v>1256</v>
      </c>
      <c r="G182" s="311"/>
      <c r="H182" s="311" t="s">
        <v>1332</v>
      </c>
      <c r="I182" s="311" t="s">
        <v>1290</v>
      </c>
      <c r="J182" s="311"/>
      <c r="K182" s="354"/>
    </row>
    <row r="183" ht="15" customHeight="1">
      <c r="B183" s="333"/>
      <c r="C183" s="311" t="s">
        <v>134</v>
      </c>
      <c r="D183" s="311"/>
      <c r="E183" s="311"/>
      <c r="F183" s="332" t="s">
        <v>1262</v>
      </c>
      <c r="G183" s="311"/>
      <c r="H183" s="311" t="s">
        <v>1333</v>
      </c>
      <c r="I183" s="311" t="s">
        <v>1258</v>
      </c>
      <c r="J183" s="311">
        <v>50</v>
      </c>
      <c r="K183" s="354"/>
    </row>
    <row r="184" ht="15" customHeight="1">
      <c r="B184" s="333"/>
      <c r="C184" s="311" t="s">
        <v>1334</v>
      </c>
      <c r="D184" s="311"/>
      <c r="E184" s="311"/>
      <c r="F184" s="332" t="s">
        <v>1262</v>
      </c>
      <c r="G184" s="311"/>
      <c r="H184" s="311" t="s">
        <v>1335</v>
      </c>
      <c r="I184" s="311" t="s">
        <v>1336</v>
      </c>
      <c r="J184" s="311"/>
      <c r="K184" s="354"/>
    </row>
    <row r="185" ht="15" customHeight="1">
      <c r="B185" s="333"/>
      <c r="C185" s="311" t="s">
        <v>1337</v>
      </c>
      <c r="D185" s="311"/>
      <c r="E185" s="311"/>
      <c r="F185" s="332" t="s">
        <v>1262</v>
      </c>
      <c r="G185" s="311"/>
      <c r="H185" s="311" t="s">
        <v>1338</v>
      </c>
      <c r="I185" s="311" t="s">
        <v>1336</v>
      </c>
      <c r="J185" s="311"/>
      <c r="K185" s="354"/>
    </row>
    <row r="186" ht="15" customHeight="1">
      <c r="B186" s="333"/>
      <c r="C186" s="311" t="s">
        <v>1339</v>
      </c>
      <c r="D186" s="311"/>
      <c r="E186" s="311"/>
      <c r="F186" s="332" t="s">
        <v>1262</v>
      </c>
      <c r="G186" s="311"/>
      <c r="H186" s="311" t="s">
        <v>1340</v>
      </c>
      <c r="I186" s="311" t="s">
        <v>1336</v>
      </c>
      <c r="J186" s="311"/>
      <c r="K186" s="354"/>
    </row>
    <row r="187" ht="15" customHeight="1">
      <c r="B187" s="333"/>
      <c r="C187" s="366" t="s">
        <v>1341</v>
      </c>
      <c r="D187" s="311"/>
      <c r="E187" s="311"/>
      <c r="F187" s="332" t="s">
        <v>1262</v>
      </c>
      <c r="G187" s="311"/>
      <c r="H187" s="311" t="s">
        <v>1342</v>
      </c>
      <c r="I187" s="311" t="s">
        <v>1343</v>
      </c>
      <c r="J187" s="367" t="s">
        <v>1344</v>
      </c>
      <c r="K187" s="354"/>
    </row>
    <row r="188" ht="15" customHeight="1">
      <c r="B188" s="333"/>
      <c r="C188" s="317" t="s">
        <v>44</v>
      </c>
      <c r="D188" s="311"/>
      <c r="E188" s="311"/>
      <c r="F188" s="332" t="s">
        <v>1256</v>
      </c>
      <c r="G188" s="311"/>
      <c r="H188" s="307" t="s">
        <v>1345</v>
      </c>
      <c r="I188" s="311" t="s">
        <v>1346</v>
      </c>
      <c r="J188" s="311"/>
      <c r="K188" s="354"/>
    </row>
    <row r="189" ht="15" customHeight="1">
      <c r="B189" s="333"/>
      <c r="C189" s="317" t="s">
        <v>1347</v>
      </c>
      <c r="D189" s="311"/>
      <c r="E189" s="311"/>
      <c r="F189" s="332" t="s">
        <v>1256</v>
      </c>
      <c r="G189" s="311"/>
      <c r="H189" s="311" t="s">
        <v>1348</v>
      </c>
      <c r="I189" s="311" t="s">
        <v>1290</v>
      </c>
      <c r="J189" s="311"/>
      <c r="K189" s="354"/>
    </row>
    <row r="190" ht="15" customHeight="1">
      <c r="B190" s="333"/>
      <c r="C190" s="317" t="s">
        <v>1349</v>
      </c>
      <c r="D190" s="311"/>
      <c r="E190" s="311"/>
      <c r="F190" s="332" t="s">
        <v>1256</v>
      </c>
      <c r="G190" s="311"/>
      <c r="H190" s="311" t="s">
        <v>1350</v>
      </c>
      <c r="I190" s="311" t="s">
        <v>1290</v>
      </c>
      <c r="J190" s="311"/>
      <c r="K190" s="354"/>
    </row>
    <row r="191" ht="15" customHeight="1">
      <c r="B191" s="333"/>
      <c r="C191" s="317" t="s">
        <v>1351</v>
      </c>
      <c r="D191" s="311"/>
      <c r="E191" s="311"/>
      <c r="F191" s="332" t="s">
        <v>1262</v>
      </c>
      <c r="G191" s="311"/>
      <c r="H191" s="311" t="s">
        <v>1352</v>
      </c>
      <c r="I191" s="311" t="s">
        <v>1290</v>
      </c>
      <c r="J191" s="311"/>
      <c r="K191" s="354"/>
    </row>
    <row r="192" ht="15" customHeight="1">
      <c r="B192" s="360"/>
      <c r="C192" s="368"/>
      <c r="D192" s="342"/>
      <c r="E192" s="342"/>
      <c r="F192" s="342"/>
      <c r="G192" s="342"/>
      <c r="H192" s="342"/>
      <c r="I192" s="342"/>
      <c r="J192" s="342"/>
      <c r="K192" s="361"/>
    </row>
    <row r="193" ht="18.75" customHeight="1">
      <c r="B193" s="307"/>
      <c r="C193" s="311"/>
      <c r="D193" s="311"/>
      <c r="E193" s="311"/>
      <c r="F193" s="332"/>
      <c r="G193" s="311"/>
      <c r="H193" s="311"/>
      <c r="I193" s="311"/>
      <c r="J193" s="311"/>
      <c r="K193" s="307"/>
    </row>
    <row r="194" ht="18.75" customHeight="1">
      <c r="B194" s="307"/>
      <c r="C194" s="311"/>
      <c r="D194" s="311"/>
      <c r="E194" s="311"/>
      <c r="F194" s="332"/>
      <c r="G194" s="311"/>
      <c r="H194" s="311"/>
      <c r="I194" s="311"/>
      <c r="J194" s="311"/>
      <c r="K194" s="307"/>
    </row>
    <row r="195" ht="18.75" customHeight="1">
      <c r="B195" s="318"/>
      <c r="C195" s="318"/>
      <c r="D195" s="318"/>
      <c r="E195" s="318"/>
      <c r="F195" s="318"/>
      <c r="G195" s="318"/>
      <c r="H195" s="318"/>
      <c r="I195" s="318"/>
      <c r="J195" s="318"/>
      <c r="K195" s="318"/>
    </row>
    <row r="196" ht="13.5">
      <c r="B196" s="297"/>
      <c r="C196" s="298"/>
      <c r="D196" s="298"/>
      <c r="E196" s="298"/>
      <c r="F196" s="298"/>
      <c r="G196" s="298"/>
      <c r="H196" s="298"/>
      <c r="I196" s="298"/>
      <c r="J196" s="298"/>
      <c r="K196" s="299"/>
    </row>
    <row r="197" ht="21">
      <c r="B197" s="300"/>
      <c r="C197" s="301" t="s">
        <v>1353</v>
      </c>
      <c r="D197" s="301"/>
      <c r="E197" s="301"/>
      <c r="F197" s="301"/>
      <c r="G197" s="301"/>
      <c r="H197" s="301"/>
      <c r="I197" s="301"/>
      <c r="J197" s="301"/>
      <c r="K197" s="302"/>
    </row>
    <row r="198" ht="25.5" customHeight="1">
      <c r="B198" s="300"/>
      <c r="C198" s="369" t="s">
        <v>1354</v>
      </c>
      <c r="D198" s="369"/>
      <c r="E198" s="369"/>
      <c r="F198" s="369" t="s">
        <v>1355</v>
      </c>
      <c r="G198" s="370"/>
      <c r="H198" s="369" t="s">
        <v>1356</v>
      </c>
      <c r="I198" s="369"/>
      <c r="J198" s="369"/>
      <c r="K198" s="302"/>
    </row>
    <row r="199" ht="5.25" customHeight="1">
      <c r="B199" s="333"/>
      <c r="C199" s="330"/>
      <c r="D199" s="330"/>
      <c r="E199" s="330"/>
      <c r="F199" s="330"/>
      <c r="G199" s="311"/>
      <c r="H199" s="330"/>
      <c r="I199" s="330"/>
      <c r="J199" s="330"/>
      <c r="K199" s="354"/>
    </row>
    <row r="200" ht="15" customHeight="1">
      <c r="B200" s="333"/>
      <c r="C200" s="311" t="s">
        <v>1346</v>
      </c>
      <c r="D200" s="311"/>
      <c r="E200" s="311"/>
      <c r="F200" s="332" t="s">
        <v>45</v>
      </c>
      <c r="G200" s="311"/>
      <c r="H200" s="311" t="s">
        <v>1357</v>
      </c>
      <c r="I200" s="311"/>
      <c r="J200" s="311"/>
      <c r="K200" s="354"/>
    </row>
    <row r="201" ht="15" customHeight="1">
      <c r="B201" s="333"/>
      <c r="C201" s="339"/>
      <c r="D201" s="311"/>
      <c r="E201" s="311"/>
      <c r="F201" s="332" t="s">
        <v>46</v>
      </c>
      <c r="G201" s="311"/>
      <c r="H201" s="311" t="s">
        <v>1358</v>
      </c>
      <c r="I201" s="311"/>
      <c r="J201" s="311"/>
      <c r="K201" s="354"/>
    </row>
    <row r="202" ht="15" customHeight="1">
      <c r="B202" s="333"/>
      <c r="C202" s="339"/>
      <c r="D202" s="311"/>
      <c r="E202" s="311"/>
      <c r="F202" s="332" t="s">
        <v>49</v>
      </c>
      <c r="G202" s="311"/>
      <c r="H202" s="311" t="s">
        <v>1359</v>
      </c>
      <c r="I202" s="311"/>
      <c r="J202" s="311"/>
      <c r="K202" s="354"/>
    </row>
    <row r="203" ht="15" customHeight="1">
      <c r="B203" s="333"/>
      <c r="C203" s="311"/>
      <c r="D203" s="311"/>
      <c r="E203" s="311"/>
      <c r="F203" s="332" t="s">
        <v>47</v>
      </c>
      <c r="G203" s="311"/>
      <c r="H203" s="311" t="s">
        <v>1360</v>
      </c>
      <c r="I203" s="311"/>
      <c r="J203" s="311"/>
      <c r="K203" s="354"/>
    </row>
    <row r="204" ht="15" customHeight="1">
      <c r="B204" s="333"/>
      <c r="C204" s="311"/>
      <c r="D204" s="311"/>
      <c r="E204" s="311"/>
      <c r="F204" s="332" t="s">
        <v>48</v>
      </c>
      <c r="G204" s="311"/>
      <c r="H204" s="311" t="s">
        <v>1361</v>
      </c>
      <c r="I204" s="311"/>
      <c r="J204" s="311"/>
      <c r="K204" s="354"/>
    </row>
    <row r="205" ht="15" customHeight="1">
      <c r="B205" s="333"/>
      <c r="C205" s="311"/>
      <c r="D205" s="311"/>
      <c r="E205" s="311"/>
      <c r="F205" s="332"/>
      <c r="G205" s="311"/>
      <c r="H205" s="311"/>
      <c r="I205" s="311"/>
      <c r="J205" s="311"/>
      <c r="K205" s="354"/>
    </row>
    <row r="206" ht="15" customHeight="1">
      <c r="B206" s="333"/>
      <c r="C206" s="311" t="s">
        <v>1302</v>
      </c>
      <c r="D206" s="311"/>
      <c r="E206" s="311"/>
      <c r="F206" s="332" t="s">
        <v>80</v>
      </c>
      <c r="G206" s="311"/>
      <c r="H206" s="311" t="s">
        <v>1362</v>
      </c>
      <c r="I206" s="311"/>
      <c r="J206" s="311"/>
      <c r="K206" s="354"/>
    </row>
    <row r="207" ht="15" customHeight="1">
      <c r="B207" s="333"/>
      <c r="C207" s="339"/>
      <c r="D207" s="311"/>
      <c r="E207" s="311"/>
      <c r="F207" s="332" t="s">
        <v>1201</v>
      </c>
      <c r="G207" s="311"/>
      <c r="H207" s="311" t="s">
        <v>1202</v>
      </c>
      <c r="I207" s="311"/>
      <c r="J207" s="311"/>
      <c r="K207" s="354"/>
    </row>
    <row r="208" ht="15" customHeight="1">
      <c r="B208" s="333"/>
      <c r="C208" s="311"/>
      <c r="D208" s="311"/>
      <c r="E208" s="311"/>
      <c r="F208" s="332" t="s">
        <v>1199</v>
      </c>
      <c r="G208" s="311"/>
      <c r="H208" s="311" t="s">
        <v>1363</v>
      </c>
      <c r="I208" s="311"/>
      <c r="J208" s="311"/>
      <c r="K208" s="354"/>
    </row>
    <row r="209" ht="15" customHeight="1">
      <c r="B209" s="371"/>
      <c r="C209" s="339"/>
      <c r="D209" s="339"/>
      <c r="E209" s="339"/>
      <c r="F209" s="332" t="s">
        <v>1203</v>
      </c>
      <c r="G209" s="317"/>
      <c r="H209" s="358" t="s">
        <v>90</v>
      </c>
      <c r="I209" s="358"/>
      <c r="J209" s="358"/>
      <c r="K209" s="372"/>
    </row>
    <row r="210" ht="15" customHeight="1">
      <c r="B210" s="371"/>
      <c r="C210" s="339"/>
      <c r="D210" s="339"/>
      <c r="E210" s="339"/>
      <c r="F210" s="332" t="s">
        <v>1204</v>
      </c>
      <c r="G210" s="317"/>
      <c r="H210" s="358" t="s">
        <v>1364</v>
      </c>
      <c r="I210" s="358"/>
      <c r="J210" s="358"/>
      <c r="K210" s="372"/>
    </row>
    <row r="211" ht="15" customHeight="1">
      <c r="B211" s="371"/>
      <c r="C211" s="339"/>
      <c r="D211" s="339"/>
      <c r="E211" s="339"/>
      <c r="F211" s="373"/>
      <c r="G211" s="317"/>
      <c r="H211" s="374"/>
      <c r="I211" s="374"/>
      <c r="J211" s="374"/>
      <c r="K211" s="372"/>
    </row>
    <row r="212" ht="15" customHeight="1">
      <c r="B212" s="371"/>
      <c r="C212" s="311" t="s">
        <v>1326</v>
      </c>
      <c r="D212" s="339"/>
      <c r="E212" s="339"/>
      <c r="F212" s="332">
        <v>1</v>
      </c>
      <c r="G212" s="317"/>
      <c r="H212" s="358" t="s">
        <v>1365</v>
      </c>
      <c r="I212" s="358"/>
      <c r="J212" s="358"/>
      <c r="K212" s="372"/>
    </row>
    <row r="213" ht="15" customHeight="1">
      <c r="B213" s="371"/>
      <c r="C213" s="339"/>
      <c r="D213" s="339"/>
      <c r="E213" s="339"/>
      <c r="F213" s="332">
        <v>2</v>
      </c>
      <c r="G213" s="317"/>
      <c r="H213" s="358" t="s">
        <v>1366</v>
      </c>
      <c r="I213" s="358"/>
      <c r="J213" s="358"/>
      <c r="K213" s="372"/>
    </row>
    <row r="214" ht="15" customHeight="1">
      <c r="B214" s="371"/>
      <c r="C214" s="339"/>
      <c r="D214" s="339"/>
      <c r="E214" s="339"/>
      <c r="F214" s="332">
        <v>3</v>
      </c>
      <c r="G214" s="317"/>
      <c r="H214" s="358" t="s">
        <v>1367</v>
      </c>
      <c r="I214" s="358"/>
      <c r="J214" s="358"/>
      <c r="K214" s="372"/>
    </row>
    <row r="215" ht="15" customHeight="1">
      <c r="B215" s="371"/>
      <c r="C215" s="339"/>
      <c r="D215" s="339"/>
      <c r="E215" s="339"/>
      <c r="F215" s="332">
        <v>4</v>
      </c>
      <c r="G215" s="317"/>
      <c r="H215" s="358" t="s">
        <v>1368</v>
      </c>
      <c r="I215" s="358"/>
      <c r="J215" s="358"/>
      <c r="K215" s="372"/>
    </row>
    <row r="216" ht="12.75" customHeight="1">
      <c r="B216" s="375"/>
      <c r="C216" s="376"/>
      <c r="D216" s="376"/>
      <c r="E216" s="376"/>
      <c r="F216" s="376"/>
      <c r="G216" s="376"/>
      <c r="H216" s="376"/>
      <c r="I216" s="376"/>
      <c r="J216" s="376"/>
      <c r="K216" s="37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DESKTOP-9GRL50I\vproj</dc:creator>
  <cp:lastModifiedBy>DESKTOP-9GRL50I\vproj</cp:lastModifiedBy>
  <dcterms:created xsi:type="dcterms:W3CDTF">2020-06-28T15:52:59Z</dcterms:created>
  <dcterms:modified xsi:type="dcterms:W3CDTF">2020-06-28T15:53:17Z</dcterms:modified>
</cp:coreProperties>
</file>